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tabRatio="741" activeTab="0"/>
  </bookViews>
  <sheets>
    <sheet name="Programme Specification 2019" sheetId="1" r:id="rId1"/>
  </sheets>
  <definedNames/>
  <calcPr fullCalcOnLoad="1"/>
</workbook>
</file>

<file path=xl/sharedStrings.xml><?xml version="1.0" encoding="utf-8"?>
<sst xmlns="http://schemas.openxmlformats.org/spreadsheetml/2006/main" count="117" uniqueCount="116">
  <si>
    <t>English academic writing</t>
  </si>
  <si>
    <t>English technical presentation</t>
  </si>
  <si>
    <t>English 1</t>
  </si>
  <si>
    <t>English 2</t>
  </si>
  <si>
    <t>English 3</t>
  </si>
  <si>
    <t>English 4</t>
  </si>
  <si>
    <t>English 5</t>
  </si>
  <si>
    <t>English 6</t>
  </si>
  <si>
    <t>66666</t>
  </si>
  <si>
    <t>MAJOR: FOOD TECHNOLOGY</t>
  </si>
  <si>
    <t>Issued under decision No…...QĐ-DHLH dated…….20…. of the Rector 
of Lac Hong University</t>
  </si>
  <si>
    <t>Course 
ID</t>
  </si>
  <si>
    <t xml:space="preserve">Course Title
</t>
  </si>
  <si>
    <t>No. of Credits</t>
  </si>
  <si>
    <t>No. of class periods</t>
  </si>
  <si>
    <t>No. of self-study periods</t>
  </si>
  <si>
    <t>No. of 
Periods</t>
  </si>
  <si>
    <t>Total 
No. 
of 
Credits</t>
  </si>
  <si>
    <t>Theory</t>
  </si>
  <si>
    <t>Practice</t>
  </si>
  <si>
    <t>Assignment</t>
  </si>
  <si>
    <t>National Defense Education</t>
  </si>
  <si>
    <t>Physical Education 1</t>
  </si>
  <si>
    <t>General Physics</t>
  </si>
  <si>
    <t>Advanced Mathematics 1</t>
  </si>
  <si>
    <t>General Chemistry</t>
  </si>
  <si>
    <t>General Practice</t>
  </si>
  <si>
    <t>Basic Marketing</t>
  </si>
  <si>
    <t>Chemical laboratory Techniques</t>
  </si>
  <si>
    <t>Experiments in  General Chemistry</t>
  </si>
  <si>
    <t>TOTAL NUMBERS OF SEMESTER 1</t>
  </si>
  <si>
    <t>Physical Education 2</t>
  </si>
  <si>
    <t>Experiments in general physics</t>
  </si>
  <si>
    <t>General information</t>
  </si>
  <si>
    <t>Advanced Mathematics 2</t>
  </si>
  <si>
    <t>Probability Statistics</t>
  </si>
  <si>
    <t>Inorganic Chemistry</t>
  </si>
  <si>
    <t>Organic Chemistry</t>
  </si>
  <si>
    <t>Experiments in Inorganic chemistry</t>
  </si>
  <si>
    <t>Experiments in  Organic Chemistry</t>
  </si>
  <si>
    <t>TOTAL NUMBERS OF SEMESTER 2</t>
  </si>
  <si>
    <t>Physical Education 3</t>
  </si>
  <si>
    <t>Microbiology and  microbiological testing  method</t>
  </si>
  <si>
    <t>Process and Technology Equipment 1</t>
  </si>
  <si>
    <t>Physical Chemistry</t>
  </si>
  <si>
    <t>Biochemistry</t>
  </si>
  <si>
    <t xml:space="preserve">Scientific research methodology </t>
  </si>
  <si>
    <t xml:space="preserve">Experiments in  Physical Chemistry </t>
  </si>
  <si>
    <t>Biochemistry practice</t>
  </si>
  <si>
    <t>TOTAL NUMBERS OF SEMESTER 3</t>
  </si>
  <si>
    <t>Marxist-Leninist philosophy</t>
  </si>
  <si>
    <t>Marxist-Leninist political economy</t>
  </si>
  <si>
    <t>Scientific Socialism</t>
  </si>
  <si>
    <t xml:space="preserve">General Law
</t>
  </si>
  <si>
    <t>Process and Technology Equipment 2</t>
  </si>
  <si>
    <t>Food processing technology</t>
  </si>
  <si>
    <t>Practical Of Microbiology</t>
  </si>
  <si>
    <t>Descriptive Geometry</t>
  </si>
  <si>
    <t>Labor Safety</t>
  </si>
  <si>
    <t>TOTAL NUMBERS OF SEMESTER 4</t>
  </si>
  <si>
    <t xml:space="preserve">Chemical Equipment Design and Calculation </t>
  </si>
  <si>
    <t>Quality Management</t>
  </si>
  <si>
    <t>Fermentation Technology</t>
  </si>
  <si>
    <t>Technological Pratice</t>
  </si>
  <si>
    <t>Experimental Design and Data Analysis</t>
  </si>
  <si>
    <t>Experiment of Fermentation Technology</t>
  </si>
  <si>
    <t xml:space="preserve">Functional Food </t>
  </si>
  <si>
    <t>Human and Environment</t>
  </si>
  <si>
    <t>TOTAL NUMBERS OF SEMESTER 5</t>
  </si>
  <si>
    <t>The History of the Vietnamese Communist Party</t>
  </si>
  <si>
    <t>Ho Chi Minh’s Ideology</t>
  </si>
  <si>
    <t>Engineering and Processing Pratice</t>
  </si>
  <si>
    <t>Post-harvest technology</t>
  </si>
  <si>
    <t>Sensory Evaluation and Food Quality Management</t>
  </si>
  <si>
    <t>Practical Sensory Evaluation</t>
  </si>
  <si>
    <t>Natural products technology</t>
  </si>
  <si>
    <t>Food packaging technology</t>
  </si>
  <si>
    <t>TOTAL NUMBERS OF SEMESTER 6</t>
  </si>
  <si>
    <t>Technology of oil and fat processing</t>
  </si>
  <si>
    <t>Meat and seafood processing and preservation</t>
  </si>
  <si>
    <t>Dairy and Bakery Processing Technology</t>
  </si>
  <si>
    <t>Tea, Coffee, Vegetables and Fruits Processing Technology</t>
  </si>
  <si>
    <t xml:space="preserve">Technology of soft drinks and fruit juices </t>
  </si>
  <si>
    <t xml:space="preserve">Food culture </t>
  </si>
  <si>
    <t>Nutrition and Food Safety</t>
  </si>
  <si>
    <t>Practice for edible oils and fats processing</t>
  </si>
  <si>
    <t>Practical Dairy and Bakery Processing Technology</t>
  </si>
  <si>
    <r>
      <t>Practical Tea, Coffee, Vegetables and Fruits Processing Technology</t>
    </r>
    <r>
      <rPr>
        <b/>
        <sz val="13"/>
        <rFont val="Times New Roman"/>
        <family val="1"/>
      </rPr>
      <t xml:space="preserve"> </t>
    </r>
  </si>
  <si>
    <t>Experiment of soft drinks and fruit juices processing</t>
  </si>
  <si>
    <t>TOTAL NUMBERS OF SEMESTER 7</t>
  </si>
  <si>
    <t>Graduation</t>
  </si>
  <si>
    <t>TOTAL NUMBERS OF SEMESTER 8</t>
  </si>
  <si>
    <t>TOTAL NUMBERS OF THE 
CURRICULUM</t>
  </si>
  <si>
    <t>Specific Project</t>
  </si>
  <si>
    <t>Optional Course 7.3 (2 of the 3)</t>
  </si>
  <si>
    <t>Optional Course 7.2 (5 of the 8)</t>
  </si>
  <si>
    <t>Optional Course 7.1 (4 of the 5)</t>
  </si>
  <si>
    <t>Optional Course (3 of the 6)</t>
  </si>
  <si>
    <t>Optional Course (2 of the 4)</t>
  </si>
  <si>
    <t>Note</t>
  </si>
  <si>
    <t>LAC HONG UNIVERSITY</t>
  </si>
  <si>
    <t>SOCIALIST REPUBLIC OF VIETNAM</t>
  </si>
  <si>
    <t>Independence - Freedom - Happiness</t>
  </si>
  <si>
    <t>UNDERGRADUATE PROGRAMME 2019 - 2023</t>
  </si>
  <si>
    <t>General Biotechnology</t>
  </si>
  <si>
    <t>Analytical Chemistry</t>
  </si>
  <si>
    <t>Experiments in  Analytical Chemistry</t>
  </si>
  <si>
    <t>General biology</t>
  </si>
  <si>
    <t>Molecular biology</t>
  </si>
  <si>
    <t>Environmental engineering</t>
  </si>
  <si>
    <t>Pharmacokinetics</t>
  </si>
  <si>
    <t>Rheology</t>
  </si>
  <si>
    <t>Bioenergy technology</t>
  </si>
  <si>
    <t>Optional Course (2 of the 6)</t>
  </si>
  <si>
    <t xml:space="preserve">Food analysis technology </t>
  </si>
  <si>
    <t>Mordern Instrumental Analysis Methods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</si>
</sst>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3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name val="VNI-Times"/>
      <family val="0"/>
    </font>
    <font>
      <i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sz val="11"/>
      <color indexed="8"/>
      <name val="Calibri"/>
      <family val="2"/>
    </font>
    <font>
      <b/>
      <sz val="13"/>
      <color indexed="63"/>
      <name val="Times New Roman"/>
      <family val="2"/>
    </font>
    <font>
      <sz val="18"/>
      <color indexed="56"/>
      <name val="Cambria"/>
      <family val="2"/>
    </font>
    <font>
      <sz val="13"/>
      <color indexed="10"/>
      <name val="Times New Roman"/>
      <family val="2"/>
    </font>
    <font>
      <sz val="12"/>
      <color indexed="30"/>
      <name val="Times New Roman"/>
      <family val="2"/>
    </font>
    <font>
      <b/>
      <sz val="13"/>
      <color indexed="10"/>
      <name val="Times New Roman"/>
      <family val="1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sz val="11"/>
      <color theme="1"/>
      <name val="Calibri"/>
      <family val="2"/>
    </font>
    <font>
      <b/>
      <sz val="13"/>
      <color rgb="FF3F3F3F"/>
      <name val="Times New Roman"/>
      <family val="2"/>
    </font>
    <font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2"/>
      <color rgb="FF0070C0"/>
      <name val="Times New Roman"/>
      <family val="2"/>
    </font>
    <font>
      <b/>
      <sz val="13"/>
      <color rgb="FFFF0000"/>
      <name val="Times New Roman"/>
      <family val="1"/>
    </font>
    <font>
      <sz val="13"/>
      <color rgb="FF000000"/>
      <name val="Times New Roman"/>
      <family val="1"/>
    </font>
    <font>
      <sz val="13"/>
      <color rgb="FF11111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61" applyFont="1" applyFill="1" applyBorder="1" applyAlignment="1">
      <alignment horizontal="center" vertical="center" shrinkToFit="1"/>
      <protection/>
    </xf>
    <xf numFmtId="0" fontId="6" fillId="0" borderId="10" xfId="55" applyFont="1" applyFill="1" applyBorder="1" applyAlignment="1">
      <alignment horizontal="center" vertical="center" shrinkToFit="1"/>
      <protection/>
    </xf>
    <xf numFmtId="0" fontId="6" fillId="0" borderId="10" xfId="62" applyFont="1" applyFill="1" applyBorder="1" applyAlignment="1">
      <alignment horizontal="center" vertical="center" shrinkToFit="1"/>
      <protection/>
    </xf>
    <xf numFmtId="49" fontId="6" fillId="0" borderId="10" xfId="55" applyNumberFormat="1" applyFont="1" applyFill="1" applyBorder="1" applyAlignment="1">
      <alignment horizontal="center" vertical="center" shrinkToFit="1"/>
      <protection/>
    </xf>
    <xf numFmtId="1" fontId="6" fillId="0" borderId="10" xfId="61" applyNumberFormat="1" applyFont="1" applyFill="1" applyBorder="1" applyAlignment="1">
      <alignment horizontal="center" vertical="center" shrinkToFit="1"/>
      <protection/>
    </xf>
    <xf numFmtId="0" fontId="6" fillId="0" borderId="10" xfId="61" applyFont="1" applyFill="1" applyBorder="1" applyAlignment="1">
      <alignment horizontal="center" vertical="center" shrinkToFit="1"/>
      <protection/>
    </xf>
    <xf numFmtId="0" fontId="6" fillId="0" borderId="10" xfId="61" applyFont="1" applyFill="1" applyBorder="1" applyAlignment="1">
      <alignment vertical="center" shrinkToFit="1"/>
      <protection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1" fontId="6" fillId="0" borderId="10" xfId="55" applyNumberFormat="1" applyFont="1" applyFill="1" applyBorder="1" applyAlignment="1">
      <alignment horizontal="center" vertical="center" shrinkToFit="1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0" xfId="60" applyFont="1" applyFill="1" applyAlignment="1">
      <alignment horizontal="center" vertical="center" shrinkToFit="1"/>
      <protection/>
    </xf>
    <xf numFmtId="0" fontId="6" fillId="0" borderId="0" xfId="60" applyFont="1" applyFill="1">
      <alignment/>
      <protection/>
    </xf>
    <xf numFmtId="1" fontId="5" fillId="0" borderId="0" xfId="55" applyNumberFormat="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horizontal="left" vertical="center" shrinkToFit="1"/>
      <protection/>
    </xf>
    <xf numFmtId="0" fontId="0" fillId="0" borderId="0" xfId="0" applyFill="1" applyAlignment="1">
      <alignment vertical="center"/>
    </xf>
    <xf numFmtId="0" fontId="2" fillId="0" borderId="0" xfId="60" applyFont="1" applyFill="1" applyAlignment="1">
      <alignment vertical="center"/>
      <protection/>
    </xf>
    <xf numFmtId="0" fontId="10" fillId="0" borderId="0" xfId="60" applyFont="1" applyFill="1" applyAlignment="1">
      <alignment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6" fillId="0" borderId="10" xfId="55" applyNumberFormat="1" applyFont="1" applyFill="1" applyBorder="1" applyAlignment="1">
      <alignment horizontal="center" vertical="center" shrinkToFit="1"/>
      <protection/>
    </xf>
    <xf numFmtId="0" fontId="6" fillId="0" borderId="10" xfId="0" applyFont="1" applyFill="1" applyBorder="1" applyAlignment="1">
      <alignment horizontal="center" vertical="center"/>
    </xf>
    <xf numFmtId="0" fontId="3" fillId="0" borderId="10" xfId="62" applyFont="1" applyFill="1" applyBorder="1" applyAlignment="1">
      <alignment vertical="center" shrinkToFit="1"/>
      <protection/>
    </xf>
    <xf numFmtId="1" fontId="3" fillId="0" borderId="10" xfId="62" applyNumberFormat="1" applyFont="1" applyFill="1" applyBorder="1" applyAlignment="1">
      <alignment vertical="center" shrinkToFit="1"/>
      <protection/>
    </xf>
    <xf numFmtId="0" fontId="0" fillId="0" borderId="0" xfId="0" applyFill="1" applyAlignment="1">
      <alignment/>
    </xf>
    <xf numFmtId="0" fontId="49" fillId="0" borderId="0" xfId="0" applyFont="1" applyFill="1" applyAlignment="1">
      <alignment vertical="top" wrapText="1"/>
    </xf>
    <xf numFmtId="0" fontId="6" fillId="0" borderId="10" xfId="57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left"/>
    </xf>
    <xf numFmtId="0" fontId="48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1" fontId="3" fillId="0" borderId="11" xfId="62" applyNumberFormat="1" applyFont="1" applyFill="1" applyBorder="1" applyAlignment="1">
      <alignment vertical="center" shrinkToFit="1"/>
      <protection/>
    </xf>
    <xf numFmtId="0" fontId="6" fillId="0" borderId="0" xfId="0" applyFont="1" applyFill="1" applyBorder="1" applyAlignment="1">
      <alignment vertical="center"/>
    </xf>
    <xf numFmtId="0" fontId="6" fillId="0" borderId="0" xfId="61" applyFont="1" applyFill="1" applyBorder="1" applyAlignment="1">
      <alignment horizontal="center" vertical="center" shrinkToFit="1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11" fillId="0" borderId="0" xfId="55" applyFont="1" applyFill="1" applyBorder="1" applyAlignment="1" quotePrefix="1">
      <alignment vertical="center"/>
      <protection/>
    </xf>
    <xf numFmtId="0" fontId="13" fillId="0" borderId="0" xfId="55" applyFont="1" applyFill="1" applyBorder="1" applyAlignment="1" quotePrefix="1">
      <alignment vertical="center"/>
      <protection/>
    </xf>
    <xf numFmtId="0" fontId="6" fillId="0" borderId="0" xfId="55" applyFont="1" applyFill="1" applyAlignment="1">
      <alignment vertical="center"/>
      <protection/>
    </xf>
    <xf numFmtId="0" fontId="6" fillId="0" borderId="0" xfId="55" applyFont="1" applyFill="1" applyAlignment="1">
      <alignment horizontal="center" vertical="center"/>
      <protection/>
    </xf>
    <xf numFmtId="0" fontId="6" fillId="0" borderId="0" xfId="55" applyFont="1" applyFill="1" applyBorder="1" applyAlignment="1">
      <alignment vertical="center"/>
      <protection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3" fillId="0" borderId="0" xfId="60" applyFont="1" applyFill="1" applyBorder="1" applyAlignment="1">
      <alignment/>
      <protection/>
    </xf>
    <xf numFmtId="0" fontId="3" fillId="0" borderId="0" xfId="55" applyFont="1" applyFill="1" applyBorder="1" applyAlignment="1">
      <alignment vertical="top"/>
      <protection/>
    </xf>
    <xf numFmtId="0" fontId="3" fillId="0" borderId="0" xfId="55" applyFont="1" applyFill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3" fillId="0" borderId="0" xfId="62" applyFont="1" applyFill="1" applyAlignment="1">
      <alignment shrinkToFit="1"/>
      <protection/>
    </xf>
    <xf numFmtId="0" fontId="4" fillId="0" borderId="0" xfId="60" applyFont="1" applyFill="1" applyAlignment="1">
      <alignment vertical="center" shrinkToFit="1"/>
      <protection/>
    </xf>
    <xf numFmtId="0" fontId="0" fillId="0" borderId="0" xfId="0" applyFill="1" applyBorder="1" applyAlignment="1">
      <alignment/>
    </xf>
    <xf numFmtId="0" fontId="8" fillId="0" borderId="0" xfId="60" applyFont="1" applyFill="1" applyAlignment="1">
      <alignment horizontal="center" vertical="center" shrinkToFit="1"/>
      <protection/>
    </xf>
    <xf numFmtId="0" fontId="3" fillId="33" borderId="10" xfId="61" applyFont="1" applyFill="1" applyBorder="1" applyAlignment="1">
      <alignment horizontal="center" vertical="center" shrinkToFit="1"/>
      <protection/>
    </xf>
    <xf numFmtId="1" fontId="3" fillId="33" borderId="10" xfId="55" applyNumberFormat="1" applyFont="1" applyFill="1" applyBorder="1" applyAlignment="1">
      <alignment horizontal="center" vertical="center" shrinkToFit="1"/>
      <protection/>
    </xf>
    <xf numFmtId="0" fontId="6" fillId="33" borderId="10" xfId="0" applyFont="1" applyFill="1" applyBorder="1" applyAlignment="1">
      <alignment vertical="center"/>
    </xf>
    <xf numFmtId="0" fontId="3" fillId="33" borderId="10" xfId="62" applyFont="1" applyFill="1" applyBorder="1" applyAlignment="1">
      <alignment horizontal="center" vertical="center" shrinkToFit="1"/>
      <protection/>
    </xf>
    <xf numFmtId="0" fontId="6" fillId="33" borderId="10" xfId="61" applyFont="1" applyFill="1" applyBorder="1" applyAlignment="1">
      <alignment horizontal="center" vertical="center" shrinkToFit="1"/>
      <protection/>
    </xf>
    <xf numFmtId="0" fontId="3" fillId="33" borderId="10" xfId="55" applyFont="1" applyFill="1" applyBorder="1" applyAlignment="1">
      <alignment horizontal="center" vertical="center" wrapText="1" shrinkToFit="1"/>
      <protection/>
    </xf>
    <xf numFmtId="0" fontId="3" fillId="33" borderId="10" xfId="55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center"/>
    </xf>
    <xf numFmtId="0" fontId="51" fillId="0" borderId="10" xfId="0" applyFont="1" applyBorder="1" applyAlignment="1">
      <alignment horizontal="left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 horizontal="left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/>
    </xf>
    <xf numFmtId="0" fontId="0" fillId="0" borderId="14" xfId="0" applyFont="1" applyBorder="1" applyAlignment="1">
      <alignment horizontal="left" wrapText="1"/>
    </xf>
    <xf numFmtId="0" fontId="51" fillId="0" borderId="14" xfId="0" applyFont="1" applyBorder="1" applyAlignment="1">
      <alignment horizontal="left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2" fillId="0" borderId="0" xfId="0" applyFont="1" applyAlignment="1">
      <alignment/>
    </xf>
    <xf numFmtId="0" fontId="51" fillId="0" borderId="10" xfId="0" applyFont="1" applyBorder="1" applyAlignment="1">
      <alignment horizontal="left" wrapText="1"/>
    </xf>
    <xf numFmtId="0" fontId="6" fillId="33" borderId="10" xfId="55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left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49" fontId="6" fillId="34" borderId="10" xfId="0" applyNumberFormat="1" applyFont="1" applyFill="1" applyBorder="1" applyAlignment="1">
      <alignment vertical="center" shrinkToFit="1"/>
    </xf>
    <xf numFmtId="0" fontId="6" fillId="0" borderId="10" xfId="0" applyFont="1" applyBorder="1" applyAlignment="1">
      <alignment horizontal="left" wrapText="1"/>
    </xf>
    <xf numFmtId="0" fontId="3" fillId="0" borderId="0" xfId="55" applyFont="1" applyFill="1" applyAlignment="1">
      <alignment horizontal="center" vertical="center"/>
      <protection/>
    </xf>
    <xf numFmtId="0" fontId="3" fillId="0" borderId="0" xfId="62" applyFont="1" applyFill="1" applyAlignment="1">
      <alignment horizontal="center" shrinkToFit="1"/>
      <protection/>
    </xf>
    <xf numFmtId="0" fontId="4" fillId="0" borderId="0" xfId="60" applyFont="1" applyFill="1" applyAlignment="1">
      <alignment horizontal="center" vertical="center" shrinkToFit="1"/>
      <protection/>
    </xf>
    <xf numFmtId="0" fontId="8" fillId="0" borderId="0" xfId="60" applyFont="1" applyFill="1" applyAlignment="1">
      <alignment horizontal="center" vertical="center" shrinkToFit="1"/>
      <protection/>
    </xf>
    <xf numFmtId="0" fontId="4" fillId="0" borderId="0" xfId="0" applyFont="1" applyFill="1" applyAlignment="1">
      <alignment horizontal="center" shrinkToFit="1"/>
    </xf>
    <xf numFmtId="0" fontId="4" fillId="0" borderId="0" xfId="55" applyFont="1" applyFill="1" applyBorder="1" applyAlignment="1">
      <alignment horizontal="center" vertical="top" shrinkToFit="1"/>
      <protection/>
    </xf>
    <xf numFmtId="0" fontId="0" fillId="0" borderId="0" xfId="0" applyFill="1" applyAlignment="1">
      <alignment horizontal="center"/>
    </xf>
    <xf numFmtId="0" fontId="3" fillId="0" borderId="0" xfId="55" applyFont="1" applyFill="1" applyBorder="1" applyAlignment="1">
      <alignment horizontal="center" vertical="top"/>
      <protection/>
    </xf>
    <xf numFmtId="0" fontId="3" fillId="0" borderId="0" xfId="60" applyFont="1" applyFill="1" applyBorder="1" applyAlignment="1">
      <alignment horizontal="center"/>
      <protection/>
    </xf>
    <xf numFmtId="0" fontId="3" fillId="0" borderId="10" xfId="62" applyFont="1" applyFill="1" applyBorder="1" applyAlignment="1">
      <alignment horizontal="center" vertical="center" shrinkToFit="1"/>
      <protection/>
    </xf>
    <xf numFmtId="0" fontId="3" fillId="0" borderId="15" xfId="62" applyFont="1" applyFill="1" applyBorder="1" applyAlignment="1">
      <alignment horizontal="center" vertical="center" shrinkToFit="1"/>
      <protection/>
    </xf>
    <xf numFmtId="0" fontId="3" fillId="0" borderId="16" xfId="62" applyFont="1" applyFill="1" applyBorder="1" applyAlignment="1">
      <alignment horizontal="center" vertical="center" shrinkToFit="1"/>
      <protection/>
    </xf>
    <xf numFmtId="0" fontId="3" fillId="33" borderId="10" xfId="55" applyFont="1" applyFill="1" applyBorder="1" applyAlignment="1">
      <alignment horizontal="center" vertical="center" wrapText="1" shrinkToFit="1"/>
      <protection/>
    </xf>
    <xf numFmtId="0" fontId="6" fillId="33" borderId="10" xfId="55" applyFont="1" applyFill="1" applyBorder="1" applyAlignment="1">
      <alignment horizontal="center" shrinkToFi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3" fillId="33" borderId="18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/>
      <protection/>
    </xf>
    <xf numFmtId="0" fontId="47" fillId="33" borderId="10" xfId="0" applyFont="1" applyFill="1" applyBorder="1" applyAlignment="1">
      <alignment horizontal="center" vertical="center"/>
    </xf>
    <xf numFmtId="0" fontId="3" fillId="0" borderId="0" xfId="62" applyFont="1" applyFill="1" applyAlignment="1">
      <alignment horizontal="center" wrapText="1" shrinkToFit="1"/>
      <protection/>
    </xf>
    <xf numFmtId="0" fontId="3" fillId="35" borderId="10" xfId="55" applyFont="1" applyFill="1" applyBorder="1" applyAlignment="1">
      <alignment horizontal="center" vertical="center" shrinkToFit="1"/>
      <protection/>
    </xf>
    <xf numFmtId="0" fontId="8" fillId="0" borderId="0" xfId="55" applyFont="1" applyFill="1" applyBorder="1" applyAlignment="1">
      <alignment horizontal="center" vertical="top" wrapText="1" shrinkToFit="1"/>
      <protection/>
    </xf>
    <xf numFmtId="0" fontId="3" fillId="0" borderId="15" xfId="62" applyFont="1" applyFill="1" applyBorder="1" applyAlignment="1">
      <alignment vertical="center" shrinkToFit="1"/>
      <protection/>
    </xf>
    <xf numFmtId="0" fontId="3" fillId="0" borderId="11" xfId="62" applyFont="1" applyFill="1" applyBorder="1" applyAlignment="1">
      <alignment vertical="center" shrinkToFit="1"/>
      <protection/>
    </xf>
    <xf numFmtId="0" fontId="3" fillId="0" borderId="15" xfId="62" applyFont="1" applyFill="1" applyBorder="1" applyAlignment="1">
      <alignment horizontal="left" vertical="center" shrinkToFit="1"/>
      <protection/>
    </xf>
    <xf numFmtId="0" fontId="3" fillId="0" borderId="16" xfId="62" applyFont="1" applyFill="1" applyBorder="1" applyAlignment="1">
      <alignment horizontal="left" vertical="center" shrinkToFit="1"/>
      <protection/>
    </xf>
    <xf numFmtId="0" fontId="9" fillId="0" borderId="0" xfId="55" applyFont="1" applyFill="1" applyAlignment="1">
      <alignment horizontal="center" vertical="top"/>
      <protection/>
    </xf>
    <xf numFmtId="0" fontId="3" fillId="35" borderId="10" xfId="55" applyFont="1" applyFill="1" applyBorder="1" applyAlignment="1">
      <alignment horizontal="center" vertical="center" wrapText="1" shrinkToFi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3" xfId="58"/>
    <cellStyle name="Normal 2 3" xfId="59"/>
    <cellStyle name="Normal 3" xfId="60"/>
    <cellStyle name="Normal_CTDT_KHÃ“A_2010-2015_HÃ“A" xfId="61"/>
    <cellStyle name="Normal_KHHT DCN-CDT ( DH-2003) CO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zoomScalePageLayoutView="0" workbookViewId="0" topLeftCell="A1">
      <selection activeCell="T115" sqref="T115"/>
    </sheetView>
  </sheetViews>
  <sheetFormatPr defaultColWidth="8.88671875" defaultRowHeight="18" customHeight="1"/>
  <cols>
    <col min="1" max="1" width="7.99609375" style="29" customWidth="1"/>
    <col min="2" max="2" width="27.10546875" style="32" customWidth="1"/>
    <col min="3" max="3" width="6.3359375" style="29" customWidth="1"/>
    <col min="4" max="5" width="5.21484375" style="29" customWidth="1"/>
    <col min="6" max="6" width="9.4453125" style="29" customWidth="1"/>
    <col min="7" max="7" width="7.6640625" style="29" customWidth="1"/>
    <col min="8" max="8" width="7.6640625" style="63" customWidth="1"/>
    <col min="9" max="9" width="7.6640625" style="29" customWidth="1"/>
    <col min="10" max="10" width="7.99609375" style="29" customWidth="1"/>
    <col min="11" max="11" width="17.77734375" style="29" bestFit="1" customWidth="1"/>
    <col min="12" max="12" width="4.99609375" style="29" bestFit="1" customWidth="1"/>
    <col min="13" max="14" width="3.99609375" style="29" bestFit="1" customWidth="1"/>
    <col min="15" max="16384" width="8.88671875" style="29" customWidth="1"/>
  </cols>
  <sheetData>
    <row r="1" spans="1:10" s="21" customFormat="1" ht="18.75" customHeight="1">
      <c r="A1" s="90" t="s">
        <v>100</v>
      </c>
      <c r="B1" s="90"/>
      <c r="C1" s="74"/>
      <c r="D1" s="52"/>
      <c r="E1" s="110" t="s">
        <v>101</v>
      </c>
      <c r="F1" s="90"/>
      <c r="G1" s="90"/>
      <c r="H1" s="90"/>
      <c r="I1" s="90"/>
      <c r="J1" s="90"/>
    </row>
    <row r="2" spans="1:10" s="21" customFormat="1" ht="18.75" customHeight="1">
      <c r="A2" s="117"/>
      <c r="B2" s="117"/>
      <c r="C2" s="74"/>
      <c r="D2" s="53"/>
      <c r="E2" s="91" t="s">
        <v>102</v>
      </c>
      <c r="F2" s="91"/>
      <c r="G2" s="91"/>
      <c r="H2" s="91"/>
      <c r="I2" s="91"/>
      <c r="J2" s="91"/>
    </row>
    <row r="3" spans="1:10" s="21" customFormat="1" ht="15" customHeight="1">
      <c r="A3" s="16"/>
      <c r="B3" s="16"/>
      <c r="C3" s="92"/>
      <c r="D3" s="92"/>
      <c r="E3" s="92"/>
      <c r="F3" s="92"/>
      <c r="G3" s="55"/>
      <c r="H3" s="55"/>
      <c r="I3" s="75"/>
      <c r="J3" s="74"/>
    </row>
    <row r="4" spans="1:10" s="21" customFormat="1" ht="15" customHeight="1">
      <c r="A4" s="93" t="s">
        <v>103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s="21" customFormat="1" ht="24.75" customHeight="1">
      <c r="A5" s="94" t="s">
        <v>9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s="21" customFormat="1" ht="40.5" customHeight="1">
      <c r="A6" s="112" t="s">
        <v>10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8" ht="24" customHeight="1">
      <c r="A7" s="101" t="s">
        <v>11</v>
      </c>
      <c r="B7" s="107" t="s">
        <v>12</v>
      </c>
      <c r="C7" s="103" t="s">
        <v>13</v>
      </c>
      <c r="D7" s="103"/>
      <c r="E7" s="103"/>
      <c r="F7" s="103"/>
      <c r="G7" s="105" t="s">
        <v>14</v>
      </c>
      <c r="H7" s="105" t="s">
        <v>15</v>
      </c>
      <c r="I7" s="107" t="s">
        <v>16</v>
      </c>
      <c r="J7" s="109" t="s">
        <v>99</v>
      </c>
      <c r="K7" s="30"/>
      <c r="L7" s="30"/>
      <c r="M7" s="30"/>
      <c r="N7" s="30"/>
      <c r="O7" s="30"/>
      <c r="P7" s="30"/>
      <c r="Q7" s="30"/>
      <c r="R7" s="30"/>
    </row>
    <row r="8" spans="1:11" ht="66" customHeight="1">
      <c r="A8" s="102"/>
      <c r="B8" s="104"/>
      <c r="C8" s="61" t="s">
        <v>17</v>
      </c>
      <c r="D8" s="62" t="s">
        <v>18</v>
      </c>
      <c r="E8" s="62" t="s">
        <v>19</v>
      </c>
      <c r="F8" s="62" t="s">
        <v>20</v>
      </c>
      <c r="G8" s="106"/>
      <c r="H8" s="106"/>
      <c r="I8" s="108"/>
      <c r="J8" s="109"/>
      <c r="K8" s="54"/>
    </row>
    <row r="9" spans="1:10" s="20" customFormat="1" ht="18" customHeight="1">
      <c r="A9" s="6"/>
      <c r="B9" s="77" t="s">
        <v>21</v>
      </c>
      <c r="C9" s="6">
        <f>D9+E9+F9</f>
        <v>0</v>
      </c>
      <c r="D9" s="6">
        <v>0</v>
      </c>
      <c r="E9" s="6">
        <v>0</v>
      </c>
      <c r="F9" s="6">
        <v>0</v>
      </c>
      <c r="G9" s="6"/>
      <c r="H9" s="11">
        <v>0</v>
      </c>
      <c r="I9" s="6">
        <v>165</v>
      </c>
      <c r="J9" s="79"/>
    </row>
    <row r="10" spans="1:10" s="20" customFormat="1" ht="18" customHeight="1">
      <c r="A10" s="6">
        <v>102002</v>
      </c>
      <c r="B10" s="64" t="s">
        <v>22</v>
      </c>
      <c r="C10" s="6">
        <f>D10+E10+F10</f>
        <v>1</v>
      </c>
      <c r="D10" s="6">
        <v>0</v>
      </c>
      <c r="E10" s="6">
        <v>0</v>
      </c>
      <c r="F10" s="6">
        <v>1</v>
      </c>
      <c r="G10" s="6">
        <f>I10-H10</f>
        <v>15</v>
      </c>
      <c r="H10" s="2">
        <v>15</v>
      </c>
      <c r="I10" s="6">
        <f>D10*15+E10*45+F10*30</f>
        <v>30</v>
      </c>
      <c r="J10" s="79"/>
    </row>
    <row r="11" spans="1:10" s="20" customFormat="1" ht="18" customHeight="1">
      <c r="A11" s="6">
        <v>102008</v>
      </c>
      <c r="B11" s="65" t="s">
        <v>23</v>
      </c>
      <c r="C11" s="6">
        <v>3</v>
      </c>
      <c r="D11" s="6">
        <v>3</v>
      </c>
      <c r="E11" s="6">
        <v>0</v>
      </c>
      <c r="F11" s="6">
        <v>0</v>
      </c>
      <c r="G11" s="6">
        <v>30</v>
      </c>
      <c r="H11" s="3">
        <v>15</v>
      </c>
      <c r="I11" s="6">
        <f>D11*15+E11*45+F11*30</f>
        <v>45</v>
      </c>
      <c r="J11" s="79"/>
    </row>
    <row r="12" spans="1:10" s="20" customFormat="1" ht="18" customHeight="1">
      <c r="A12" s="6">
        <v>102025</v>
      </c>
      <c r="B12" s="66" t="s">
        <v>24</v>
      </c>
      <c r="C12" s="6">
        <f>D12+E12+F12</f>
        <v>2</v>
      </c>
      <c r="D12" s="6">
        <v>1</v>
      </c>
      <c r="E12" s="6">
        <v>0</v>
      </c>
      <c r="F12" s="6">
        <v>1</v>
      </c>
      <c r="G12" s="6">
        <f aca="true" t="shared" si="0" ref="G12:G76">I12-H12</f>
        <v>45</v>
      </c>
      <c r="H12" s="2">
        <v>0</v>
      </c>
      <c r="I12" s="6">
        <f>D12*15+E12*45+F12*30</f>
        <v>45</v>
      </c>
      <c r="J12" s="79"/>
    </row>
    <row r="13" spans="1:10" s="20" customFormat="1" ht="18" customHeight="1">
      <c r="A13" s="6">
        <v>102055</v>
      </c>
      <c r="B13" s="19" t="s">
        <v>2</v>
      </c>
      <c r="C13" s="6">
        <v>2</v>
      </c>
      <c r="D13" s="6">
        <v>2</v>
      </c>
      <c r="E13" s="6">
        <v>0</v>
      </c>
      <c r="F13" s="6">
        <v>0</v>
      </c>
      <c r="G13" s="6">
        <f t="shared" si="0"/>
        <v>30</v>
      </c>
      <c r="H13" s="2">
        <v>0</v>
      </c>
      <c r="I13" s="6">
        <f>D13*15+E13*45+F13*30</f>
        <v>30</v>
      </c>
      <c r="J13" s="79"/>
    </row>
    <row r="14" spans="1:10" s="20" customFormat="1" ht="18" customHeight="1">
      <c r="A14" s="6">
        <v>117006</v>
      </c>
      <c r="B14" s="67" t="s">
        <v>25</v>
      </c>
      <c r="C14" s="6">
        <f>D14+E14+F14</f>
        <v>2</v>
      </c>
      <c r="D14" s="6">
        <v>1</v>
      </c>
      <c r="E14" s="6">
        <v>0</v>
      </c>
      <c r="F14" s="6">
        <v>1</v>
      </c>
      <c r="G14" s="6">
        <f t="shared" si="0"/>
        <v>30</v>
      </c>
      <c r="H14" s="2">
        <v>15</v>
      </c>
      <c r="I14" s="6">
        <f>D14*15+E14*45+F14*30</f>
        <v>45</v>
      </c>
      <c r="J14" s="79"/>
    </row>
    <row r="15" spans="1:10" s="20" customFormat="1" ht="18" customHeight="1">
      <c r="A15" s="6">
        <v>117009</v>
      </c>
      <c r="B15" s="68" t="s">
        <v>26</v>
      </c>
      <c r="C15" s="6">
        <f>D15+E15+F15</f>
        <v>1</v>
      </c>
      <c r="D15" s="6">
        <v>0</v>
      </c>
      <c r="E15" s="6">
        <v>1</v>
      </c>
      <c r="F15" s="6">
        <v>0</v>
      </c>
      <c r="G15" s="6">
        <f t="shared" si="0"/>
        <v>45</v>
      </c>
      <c r="H15" s="2">
        <v>0</v>
      </c>
      <c r="I15" s="6">
        <f>F15*30+E15*45+D15*15</f>
        <v>45</v>
      </c>
      <c r="J15" s="79"/>
    </row>
    <row r="16" spans="1:10" s="20" customFormat="1" ht="18" customHeight="1">
      <c r="A16" s="6">
        <v>117043</v>
      </c>
      <c r="B16" s="69" t="s">
        <v>27</v>
      </c>
      <c r="C16" s="6">
        <f>E16+D16+F16</f>
        <v>2</v>
      </c>
      <c r="D16" s="6">
        <v>2</v>
      </c>
      <c r="E16" s="6">
        <v>0</v>
      </c>
      <c r="F16" s="6">
        <v>0</v>
      </c>
      <c r="G16" s="6">
        <f>I16-H16</f>
        <v>30</v>
      </c>
      <c r="H16" s="2">
        <v>0</v>
      </c>
      <c r="I16" s="6">
        <f>D16*15+E16*45+F16*30</f>
        <v>30</v>
      </c>
      <c r="J16" s="79"/>
    </row>
    <row r="17" spans="1:10" s="20" customFormat="1" ht="18" customHeight="1">
      <c r="A17" s="6">
        <v>117010</v>
      </c>
      <c r="B17" s="68" t="s">
        <v>28</v>
      </c>
      <c r="C17" s="6">
        <f>D17+E17+F17</f>
        <v>1</v>
      </c>
      <c r="D17" s="6">
        <v>0</v>
      </c>
      <c r="E17" s="6">
        <v>1</v>
      </c>
      <c r="F17" s="6">
        <v>0</v>
      </c>
      <c r="G17" s="6">
        <f t="shared" si="0"/>
        <v>45</v>
      </c>
      <c r="H17" s="2">
        <v>0</v>
      </c>
      <c r="I17" s="6">
        <f>F17*30+E17*45+D17*15</f>
        <v>45</v>
      </c>
      <c r="J17" s="79"/>
    </row>
    <row r="18" spans="1:10" s="20" customFormat="1" ht="18" customHeight="1">
      <c r="A18" s="111" t="s">
        <v>30</v>
      </c>
      <c r="B18" s="111"/>
      <c r="C18" s="62">
        <f>SUM(C9:C17)</f>
        <v>14</v>
      </c>
      <c r="D18" s="62">
        <f>SUM(D10:D17)</f>
        <v>9</v>
      </c>
      <c r="E18" s="62">
        <f>SUM(E10:E17)</f>
        <v>2</v>
      </c>
      <c r="F18" s="62">
        <f>SUM(F10:F17)</f>
        <v>3</v>
      </c>
      <c r="G18" s="62">
        <f>I18-H18</f>
        <v>270</v>
      </c>
      <c r="H18" s="62">
        <f>SUM(H10:H17)</f>
        <v>45</v>
      </c>
      <c r="I18" s="62">
        <f>SUM(I10:I17)</f>
        <v>315</v>
      </c>
      <c r="J18" s="80"/>
    </row>
    <row r="19" spans="1:10" s="20" customFormat="1" ht="18" customHeight="1">
      <c r="A19" s="6">
        <v>102003</v>
      </c>
      <c r="B19" s="64" t="s">
        <v>31</v>
      </c>
      <c r="C19" s="6">
        <f>D19+E19+F19</f>
        <v>1</v>
      </c>
      <c r="D19" s="6">
        <v>0</v>
      </c>
      <c r="E19" s="6">
        <v>0</v>
      </c>
      <c r="F19" s="6">
        <v>1</v>
      </c>
      <c r="G19" s="6">
        <f t="shared" si="0"/>
        <v>15</v>
      </c>
      <c r="H19" s="2">
        <v>15</v>
      </c>
      <c r="I19" s="6">
        <f>F19*30+E19*45+D19*15</f>
        <v>30</v>
      </c>
      <c r="J19" s="79"/>
    </row>
    <row r="20" spans="1:10" s="20" customFormat="1" ht="18" customHeight="1">
      <c r="A20" s="6">
        <v>102011</v>
      </c>
      <c r="B20" s="65" t="s">
        <v>32</v>
      </c>
      <c r="C20" s="6">
        <f>D20+E20+F20</f>
        <v>1</v>
      </c>
      <c r="D20" s="6">
        <v>0</v>
      </c>
      <c r="E20" s="6">
        <v>1</v>
      </c>
      <c r="F20" s="6">
        <v>0</v>
      </c>
      <c r="G20" s="6">
        <f t="shared" si="0"/>
        <v>45</v>
      </c>
      <c r="H20" s="3">
        <v>0</v>
      </c>
      <c r="I20" s="6">
        <f>F20*30+E20*45+D20*15</f>
        <v>45</v>
      </c>
      <c r="J20" s="79"/>
    </row>
    <row r="21" spans="1:10" s="20" customFormat="1" ht="18" customHeight="1">
      <c r="A21" s="6">
        <v>102014</v>
      </c>
      <c r="B21" s="70" t="s">
        <v>33</v>
      </c>
      <c r="C21" s="6">
        <f>D21+E21+F21</f>
        <v>3</v>
      </c>
      <c r="D21" s="6">
        <v>2</v>
      </c>
      <c r="E21" s="6">
        <v>1</v>
      </c>
      <c r="F21" s="6">
        <v>0</v>
      </c>
      <c r="G21" s="6">
        <f t="shared" si="0"/>
        <v>60</v>
      </c>
      <c r="H21" s="3">
        <v>15</v>
      </c>
      <c r="I21" s="6">
        <f aca="true" t="shared" si="1" ref="I21:I27">F21*30+E21*45+D21*15</f>
        <v>75</v>
      </c>
      <c r="J21" s="79"/>
    </row>
    <row r="22" spans="1:10" s="20" customFormat="1" ht="18" customHeight="1">
      <c r="A22" s="6">
        <v>102062</v>
      </c>
      <c r="B22" s="66" t="s">
        <v>34</v>
      </c>
      <c r="C22" s="6">
        <f>D22+E22+F22</f>
        <v>2</v>
      </c>
      <c r="D22" s="6">
        <v>1</v>
      </c>
      <c r="E22" s="6">
        <v>0</v>
      </c>
      <c r="F22" s="6">
        <v>1</v>
      </c>
      <c r="G22" s="6">
        <f t="shared" si="0"/>
        <v>45</v>
      </c>
      <c r="H22" s="2">
        <v>0</v>
      </c>
      <c r="I22" s="6">
        <f t="shared" si="1"/>
        <v>45</v>
      </c>
      <c r="J22" s="79"/>
    </row>
    <row r="23" spans="1:10" s="20" customFormat="1" ht="18" customHeight="1">
      <c r="A23" s="6">
        <v>102056</v>
      </c>
      <c r="B23" s="19" t="s">
        <v>3</v>
      </c>
      <c r="C23" s="6">
        <v>2</v>
      </c>
      <c r="D23" s="6">
        <v>1</v>
      </c>
      <c r="E23" s="6">
        <v>0</v>
      </c>
      <c r="F23" s="6">
        <v>1</v>
      </c>
      <c r="G23" s="6">
        <f t="shared" si="0"/>
        <v>45</v>
      </c>
      <c r="H23" s="3">
        <v>0</v>
      </c>
      <c r="I23" s="6">
        <f t="shared" si="1"/>
        <v>45</v>
      </c>
      <c r="J23" s="79"/>
    </row>
    <row r="24" spans="1:10" s="20" customFormat="1" ht="18" customHeight="1">
      <c r="A24" s="6">
        <v>117001</v>
      </c>
      <c r="B24" s="68" t="s">
        <v>29</v>
      </c>
      <c r="C24" s="6">
        <f>D24+E24+F24</f>
        <v>1</v>
      </c>
      <c r="D24" s="6">
        <v>0</v>
      </c>
      <c r="E24" s="6">
        <v>1</v>
      </c>
      <c r="F24" s="6">
        <v>0</v>
      </c>
      <c r="G24" s="6">
        <f t="shared" si="0"/>
        <v>45</v>
      </c>
      <c r="H24" s="3">
        <v>0</v>
      </c>
      <c r="I24" s="6">
        <f t="shared" si="1"/>
        <v>45</v>
      </c>
      <c r="J24" s="79"/>
    </row>
    <row r="25" spans="1:10" s="20" customFormat="1" ht="18" customHeight="1">
      <c r="A25" s="6">
        <v>117002</v>
      </c>
      <c r="B25" s="67" t="s">
        <v>37</v>
      </c>
      <c r="C25" s="6">
        <v>3</v>
      </c>
      <c r="D25" s="6">
        <v>3</v>
      </c>
      <c r="E25" s="6">
        <v>0</v>
      </c>
      <c r="F25" s="6">
        <v>0</v>
      </c>
      <c r="G25" s="6">
        <f t="shared" si="0"/>
        <v>45</v>
      </c>
      <c r="H25" s="2">
        <v>0</v>
      </c>
      <c r="I25" s="6">
        <f t="shared" si="1"/>
        <v>45</v>
      </c>
      <c r="J25" s="79"/>
    </row>
    <row r="26" spans="1:10" s="20" customFormat="1" ht="18" customHeight="1">
      <c r="A26" s="6">
        <v>102034</v>
      </c>
      <c r="B26" s="66" t="s">
        <v>35</v>
      </c>
      <c r="C26" s="6">
        <f>D26+E26+F26</f>
        <v>2</v>
      </c>
      <c r="D26" s="6">
        <v>1</v>
      </c>
      <c r="E26" s="6">
        <v>0</v>
      </c>
      <c r="F26" s="6">
        <v>1</v>
      </c>
      <c r="G26" s="6">
        <f t="shared" si="0"/>
        <v>30</v>
      </c>
      <c r="H26" s="3">
        <v>15</v>
      </c>
      <c r="I26" s="6">
        <f>F26*30+E26*45+D26*15</f>
        <v>45</v>
      </c>
      <c r="J26" s="79"/>
    </row>
    <row r="27" spans="1:10" s="14" customFormat="1" ht="18" customHeight="1">
      <c r="A27" s="6">
        <v>117007</v>
      </c>
      <c r="B27" s="67" t="s">
        <v>36</v>
      </c>
      <c r="C27" s="6">
        <v>3</v>
      </c>
      <c r="D27" s="6">
        <v>3</v>
      </c>
      <c r="E27" s="6">
        <v>0</v>
      </c>
      <c r="F27" s="6">
        <v>0</v>
      </c>
      <c r="G27" s="6">
        <v>30</v>
      </c>
      <c r="H27" s="2">
        <v>15</v>
      </c>
      <c r="I27" s="6">
        <f t="shared" si="1"/>
        <v>45</v>
      </c>
      <c r="J27" s="51"/>
    </row>
    <row r="28" spans="1:10" s="20" customFormat="1" ht="18" customHeight="1">
      <c r="A28" s="111" t="s">
        <v>40</v>
      </c>
      <c r="B28" s="111"/>
      <c r="C28" s="62">
        <f aca="true" t="shared" si="2" ref="C28:I28">SUM(C19:C27)</f>
        <v>18</v>
      </c>
      <c r="D28" s="62">
        <f t="shared" si="2"/>
        <v>11</v>
      </c>
      <c r="E28" s="62">
        <f t="shared" si="2"/>
        <v>3</v>
      </c>
      <c r="F28" s="62">
        <f t="shared" si="2"/>
        <v>4</v>
      </c>
      <c r="G28" s="62">
        <f>SUM(G19:G27)</f>
        <v>360</v>
      </c>
      <c r="H28" s="62">
        <f t="shared" si="2"/>
        <v>60</v>
      </c>
      <c r="I28" s="62">
        <f t="shared" si="2"/>
        <v>420</v>
      </c>
      <c r="J28" s="80"/>
    </row>
    <row r="29" spans="1:10" s="20" customFormat="1" ht="18" customHeight="1">
      <c r="A29" s="6">
        <v>102004</v>
      </c>
      <c r="B29" s="64" t="s">
        <v>41</v>
      </c>
      <c r="C29" s="6">
        <f aca="true" t="shared" si="3" ref="C29:C35">D29+E29+F29</f>
        <v>1</v>
      </c>
      <c r="D29" s="6">
        <v>0</v>
      </c>
      <c r="E29" s="6">
        <v>0</v>
      </c>
      <c r="F29" s="6">
        <v>1</v>
      </c>
      <c r="G29" s="6">
        <f aca="true" t="shared" si="4" ref="G29:G37">I29-H29</f>
        <v>15</v>
      </c>
      <c r="H29" s="6">
        <v>15</v>
      </c>
      <c r="I29" s="6">
        <f aca="true" t="shared" si="5" ref="I29:I37">F29*30+E29*45+D29*15</f>
        <v>30</v>
      </c>
      <c r="J29" s="79"/>
    </row>
    <row r="30" spans="1:10" s="14" customFormat="1" ht="18" customHeight="1">
      <c r="A30" s="6">
        <v>117024</v>
      </c>
      <c r="B30" s="68" t="s">
        <v>104</v>
      </c>
      <c r="C30" s="6">
        <f>D30+E30+F30</f>
        <v>2</v>
      </c>
      <c r="D30" s="6">
        <v>1</v>
      </c>
      <c r="E30" s="6">
        <v>0</v>
      </c>
      <c r="F30" s="6">
        <v>1</v>
      </c>
      <c r="G30" s="6">
        <f t="shared" si="4"/>
        <v>30</v>
      </c>
      <c r="H30" s="26">
        <v>15</v>
      </c>
      <c r="I30" s="6">
        <f>F30*30+E30*45+D30*15</f>
        <v>45</v>
      </c>
      <c r="J30" s="51"/>
    </row>
    <row r="31" spans="1:10" s="20" customFormat="1" ht="18" customHeight="1">
      <c r="A31" s="6">
        <v>102057</v>
      </c>
      <c r="B31" s="7" t="s">
        <v>4</v>
      </c>
      <c r="C31" s="6">
        <f t="shared" si="3"/>
        <v>2</v>
      </c>
      <c r="D31" s="6">
        <v>1</v>
      </c>
      <c r="E31" s="6">
        <v>0</v>
      </c>
      <c r="F31" s="6">
        <v>1</v>
      </c>
      <c r="G31" s="6">
        <f t="shared" si="4"/>
        <v>45</v>
      </c>
      <c r="H31" s="6">
        <v>0</v>
      </c>
      <c r="I31" s="6">
        <f t="shared" si="5"/>
        <v>45</v>
      </c>
      <c r="J31" s="79"/>
    </row>
    <row r="32" spans="1:10" s="14" customFormat="1" ht="18" customHeight="1">
      <c r="A32" s="6">
        <v>117037</v>
      </c>
      <c r="B32" s="68" t="s">
        <v>105</v>
      </c>
      <c r="C32" s="6">
        <f t="shared" si="3"/>
        <v>3</v>
      </c>
      <c r="D32" s="6">
        <v>3</v>
      </c>
      <c r="E32" s="6">
        <v>0</v>
      </c>
      <c r="F32" s="6">
        <v>0</v>
      </c>
      <c r="G32" s="6">
        <f t="shared" si="4"/>
        <v>45</v>
      </c>
      <c r="H32" s="3">
        <v>0</v>
      </c>
      <c r="I32" s="6">
        <f t="shared" si="5"/>
        <v>45</v>
      </c>
      <c r="J32" s="51"/>
    </row>
    <row r="33" spans="1:10" s="14" customFormat="1" ht="33" customHeight="1">
      <c r="A33" s="6">
        <v>117046</v>
      </c>
      <c r="B33" s="67" t="s">
        <v>43</v>
      </c>
      <c r="C33" s="6">
        <f t="shared" si="3"/>
        <v>4</v>
      </c>
      <c r="D33" s="6">
        <v>4</v>
      </c>
      <c r="E33" s="6">
        <v>0</v>
      </c>
      <c r="F33" s="6">
        <v>0</v>
      </c>
      <c r="G33" s="6">
        <f t="shared" si="4"/>
        <v>60</v>
      </c>
      <c r="H33" s="3">
        <v>0</v>
      </c>
      <c r="I33" s="6">
        <f t="shared" si="5"/>
        <v>60</v>
      </c>
      <c r="J33" s="51"/>
    </row>
    <row r="34" spans="1:10" s="14" customFormat="1" ht="18" customHeight="1">
      <c r="A34" s="6">
        <v>117055</v>
      </c>
      <c r="B34" s="68" t="s">
        <v>39</v>
      </c>
      <c r="C34" s="6">
        <f t="shared" si="3"/>
        <v>1</v>
      </c>
      <c r="D34" s="6">
        <v>0</v>
      </c>
      <c r="E34" s="6">
        <v>1</v>
      </c>
      <c r="F34" s="6">
        <v>0</v>
      </c>
      <c r="G34" s="6">
        <f t="shared" si="4"/>
        <v>45</v>
      </c>
      <c r="H34" s="6">
        <v>0</v>
      </c>
      <c r="I34" s="6">
        <f t="shared" si="5"/>
        <v>45</v>
      </c>
      <c r="J34" s="51"/>
    </row>
    <row r="35" spans="1:10" s="14" customFormat="1" ht="30.75" customHeight="1">
      <c r="A35" s="6">
        <v>117057</v>
      </c>
      <c r="B35" s="67" t="s">
        <v>38</v>
      </c>
      <c r="C35" s="6">
        <f t="shared" si="3"/>
        <v>1</v>
      </c>
      <c r="D35" s="6">
        <v>0</v>
      </c>
      <c r="E35" s="6">
        <v>1</v>
      </c>
      <c r="F35" s="6">
        <v>0</v>
      </c>
      <c r="G35" s="6">
        <f t="shared" si="4"/>
        <v>45</v>
      </c>
      <c r="H35" s="6">
        <v>0</v>
      </c>
      <c r="I35" s="6">
        <f t="shared" si="5"/>
        <v>45</v>
      </c>
      <c r="J35" s="51"/>
    </row>
    <row r="36" spans="1:10" s="14" customFormat="1" ht="32.25" customHeight="1">
      <c r="A36" s="6">
        <v>120033</v>
      </c>
      <c r="B36" s="71" t="s">
        <v>42</v>
      </c>
      <c r="C36" s="5">
        <f>D36+E36+F36</f>
        <v>3</v>
      </c>
      <c r="D36" s="6">
        <v>3</v>
      </c>
      <c r="E36" s="6">
        <v>0</v>
      </c>
      <c r="F36" s="6">
        <v>0</v>
      </c>
      <c r="G36" s="6">
        <f t="shared" si="4"/>
        <v>45</v>
      </c>
      <c r="H36" s="6">
        <v>0</v>
      </c>
      <c r="I36" s="2">
        <f>D36*15+E36*45+F36*30</f>
        <v>45</v>
      </c>
      <c r="J36" s="51"/>
    </row>
    <row r="37" spans="1:10" s="14" customFormat="1" ht="18" customHeight="1">
      <c r="A37" s="6">
        <v>120023</v>
      </c>
      <c r="B37" s="68" t="s">
        <v>44</v>
      </c>
      <c r="C37" s="6">
        <v>2</v>
      </c>
      <c r="D37" s="6">
        <v>1</v>
      </c>
      <c r="E37" s="6">
        <v>0</v>
      </c>
      <c r="F37" s="6">
        <v>1</v>
      </c>
      <c r="G37" s="6">
        <f t="shared" si="4"/>
        <v>45</v>
      </c>
      <c r="H37" s="6">
        <v>0</v>
      </c>
      <c r="I37" s="6">
        <f t="shared" si="5"/>
        <v>45</v>
      </c>
      <c r="J37" s="51"/>
    </row>
    <row r="38" spans="1:10" s="14" customFormat="1" ht="18" customHeight="1">
      <c r="A38" s="111" t="s">
        <v>49</v>
      </c>
      <c r="B38" s="111"/>
      <c r="C38" s="56">
        <f aca="true" t="shared" si="6" ref="C38:I38">SUM(C29:C37)</f>
        <v>19</v>
      </c>
      <c r="D38" s="56">
        <f t="shared" si="6"/>
        <v>13</v>
      </c>
      <c r="E38" s="56">
        <f t="shared" si="6"/>
        <v>2</v>
      </c>
      <c r="F38" s="56">
        <f t="shared" si="6"/>
        <v>4</v>
      </c>
      <c r="G38" s="56">
        <f>SUM(G29:G37)</f>
        <v>375</v>
      </c>
      <c r="H38" s="56">
        <f t="shared" si="6"/>
        <v>30</v>
      </c>
      <c r="I38" s="56">
        <f t="shared" si="6"/>
        <v>405</v>
      </c>
      <c r="J38" s="58"/>
    </row>
    <row r="39" spans="1:10" s="14" customFormat="1" ht="18" customHeight="1">
      <c r="A39" s="83">
        <v>102063</v>
      </c>
      <c r="B39" s="84" t="s">
        <v>50</v>
      </c>
      <c r="C39" s="85">
        <v>3</v>
      </c>
      <c r="D39" s="85">
        <v>3</v>
      </c>
      <c r="E39" s="85">
        <v>0</v>
      </c>
      <c r="F39" s="85">
        <v>0</v>
      </c>
      <c r="G39" s="85">
        <v>15</v>
      </c>
      <c r="H39" s="85">
        <f>I39-G39</f>
        <v>30</v>
      </c>
      <c r="I39" s="85">
        <f>D39*15+E39*45+F39*30</f>
        <v>45</v>
      </c>
      <c r="J39" s="51"/>
    </row>
    <row r="40" spans="1:10" s="14" customFormat="1" ht="18" customHeight="1">
      <c r="A40" s="83">
        <v>102064</v>
      </c>
      <c r="B40" s="86" t="s">
        <v>51</v>
      </c>
      <c r="C40" s="85">
        <v>2</v>
      </c>
      <c r="D40" s="85">
        <v>2</v>
      </c>
      <c r="E40" s="85">
        <v>0</v>
      </c>
      <c r="F40" s="85">
        <v>0</v>
      </c>
      <c r="G40" s="85">
        <v>15</v>
      </c>
      <c r="H40" s="85">
        <f>I40-G40</f>
        <v>15</v>
      </c>
      <c r="I40" s="85">
        <f>D40*15+E40*45+F40*30</f>
        <v>30</v>
      </c>
      <c r="J40" s="51"/>
    </row>
    <row r="41" spans="1:10" s="14" customFormat="1" ht="18" customHeight="1">
      <c r="A41" s="83">
        <v>102065</v>
      </c>
      <c r="B41" s="72" t="s">
        <v>52</v>
      </c>
      <c r="C41" s="85">
        <v>2</v>
      </c>
      <c r="D41" s="85">
        <v>2</v>
      </c>
      <c r="E41" s="85">
        <v>0</v>
      </c>
      <c r="F41" s="85">
        <v>0</v>
      </c>
      <c r="G41" s="85">
        <v>15</v>
      </c>
      <c r="H41" s="85">
        <f>I41-G41</f>
        <v>15</v>
      </c>
      <c r="I41" s="85">
        <f>D41*15+E41*45+F41*30</f>
        <v>30</v>
      </c>
      <c r="J41" s="51"/>
    </row>
    <row r="42" spans="1:10" s="14" customFormat="1" ht="18" customHeight="1">
      <c r="A42" s="6">
        <v>102006</v>
      </c>
      <c r="B42" s="65" t="s">
        <v>53</v>
      </c>
      <c r="C42" s="6">
        <f>D42+E42+F42</f>
        <v>2</v>
      </c>
      <c r="D42" s="6">
        <v>2</v>
      </c>
      <c r="E42" s="6">
        <v>0</v>
      </c>
      <c r="F42" s="6">
        <v>0</v>
      </c>
      <c r="G42" s="6">
        <f t="shared" si="0"/>
        <v>30</v>
      </c>
      <c r="H42" s="6">
        <v>0</v>
      </c>
      <c r="I42" s="6">
        <f aca="true" t="shared" si="7" ref="I42:I47">F42*30+E42*45+D42*15</f>
        <v>30</v>
      </c>
      <c r="J42" s="51"/>
    </row>
    <row r="43" spans="1:10" s="14" customFormat="1" ht="18" customHeight="1">
      <c r="A43" s="6">
        <v>102058</v>
      </c>
      <c r="B43" s="7" t="s">
        <v>5</v>
      </c>
      <c r="C43" s="6">
        <f>D43+E43+F43</f>
        <v>2</v>
      </c>
      <c r="D43" s="6">
        <v>1</v>
      </c>
      <c r="E43" s="6">
        <v>0</v>
      </c>
      <c r="F43" s="6">
        <v>1</v>
      </c>
      <c r="G43" s="6">
        <f t="shared" si="0"/>
        <v>45</v>
      </c>
      <c r="H43" s="6">
        <v>0</v>
      </c>
      <c r="I43" s="6">
        <f t="shared" si="7"/>
        <v>45</v>
      </c>
      <c r="J43" s="51"/>
    </row>
    <row r="44" spans="1:10" s="14" customFormat="1" ht="18" customHeight="1">
      <c r="A44" s="6">
        <v>117003</v>
      </c>
      <c r="B44" s="68" t="s">
        <v>106</v>
      </c>
      <c r="C44" s="6">
        <f>D44+E44+F44</f>
        <v>1</v>
      </c>
      <c r="D44" s="6">
        <v>0</v>
      </c>
      <c r="E44" s="6">
        <v>1</v>
      </c>
      <c r="F44" s="6">
        <v>0</v>
      </c>
      <c r="G44" s="6">
        <f t="shared" si="0"/>
        <v>45</v>
      </c>
      <c r="H44" s="6">
        <v>0</v>
      </c>
      <c r="I44" s="6">
        <f t="shared" si="7"/>
        <v>45</v>
      </c>
      <c r="J44" s="51"/>
    </row>
    <row r="45" spans="1:10" s="14" customFormat="1" ht="30" customHeight="1">
      <c r="A45" s="6">
        <v>117047</v>
      </c>
      <c r="B45" s="67" t="s">
        <v>54</v>
      </c>
      <c r="C45" s="6">
        <v>4</v>
      </c>
      <c r="D45" s="6">
        <v>4</v>
      </c>
      <c r="E45" s="6">
        <v>0</v>
      </c>
      <c r="F45" s="6">
        <v>0</v>
      </c>
      <c r="G45" s="6">
        <f t="shared" si="0"/>
        <v>60</v>
      </c>
      <c r="H45" s="6">
        <v>0</v>
      </c>
      <c r="I45" s="6">
        <f t="shared" si="7"/>
        <v>60</v>
      </c>
      <c r="J45" s="51"/>
    </row>
    <row r="46" spans="1:10" s="14" customFormat="1" ht="18" customHeight="1">
      <c r="A46" s="6">
        <v>122016</v>
      </c>
      <c r="B46" s="67" t="s">
        <v>58</v>
      </c>
      <c r="C46" s="6">
        <f>D46+E46+F46</f>
        <v>2</v>
      </c>
      <c r="D46" s="6">
        <v>2</v>
      </c>
      <c r="E46" s="6">
        <v>0</v>
      </c>
      <c r="F46" s="6">
        <v>0</v>
      </c>
      <c r="G46" s="6">
        <f>I46-H46</f>
        <v>30</v>
      </c>
      <c r="H46" s="6">
        <v>0</v>
      </c>
      <c r="I46" s="6">
        <f>F46*30+E46*45+D46*15</f>
        <v>30</v>
      </c>
      <c r="J46" s="51"/>
    </row>
    <row r="47" spans="1:10" s="14" customFormat="1" ht="18" customHeight="1">
      <c r="A47" s="6">
        <v>120004</v>
      </c>
      <c r="B47" s="67" t="s">
        <v>56</v>
      </c>
      <c r="C47" s="6">
        <f>D47+E47+F47</f>
        <v>1</v>
      </c>
      <c r="D47" s="6">
        <v>0</v>
      </c>
      <c r="E47" s="6">
        <v>1</v>
      </c>
      <c r="F47" s="6">
        <v>0</v>
      </c>
      <c r="G47" s="6">
        <f t="shared" si="0"/>
        <v>45</v>
      </c>
      <c r="H47" s="3">
        <v>0</v>
      </c>
      <c r="I47" s="6">
        <f t="shared" si="7"/>
        <v>45</v>
      </c>
      <c r="J47" s="51"/>
    </row>
    <row r="48" spans="1:10" s="20" customFormat="1" ht="18" customHeight="1">
      <c r="A48" s="98" t="s">
        <v>98</v>
      </c>
      <c r="B48" s="98"/>
      <c r="C48" s="98"/>
      <c r="D48" s="6"/>
      <c r="E48" s="6"/>
      <c r="F48" s="6"/>
      <c r="G48" s="6"/>
      <c r="H48" s="6"/>
      <c r="I48" s="6"/>
      <c r="J48" s="79"/>
    </row>
    <row r="49" spans="1:10" s="20" customFormat="1" ht="18" customHeight="1">
      <c r="A49" s="79">
        <v>121052</v>
      </c>
      <c r="B49" s="68" t="s">
        <v>107</v>
      </c>
      <c r="C49" s="6">
        <f>D49+E49+F49</f>
        <v>2</v>
      </c>
      <c r="D49" s="6">
        <v>2</v>
      </c>
      <c r="E49" s="6">
        <v>0</v>
      </c>
      <c r="F49" s="6">
        <v>0</v>
      </c>
      <c r="G49" s="6">
        <f>I49-H49</f>
        <v>30</v>
      </c>
      <c r="H49" s="6">
        <v>0</v>
      </c>
      <c r="I49" s="6">
        <f>F49*30+E49*45+D49*15</f>
        <v>30</v>
      </c>
      <c r="J49" s="79"/>
    </row>
    <row r="50" spans="1:10" s="20" customFormat="1" ht="18" customHeight="1">
      <c r="A50" s="6">
        <v>117031</v>
      </c>
      <c r="B50" s="68" t="s">
        <v>57</v>
      </c>
      <c r="C50" s="6">
        <f>D50+E50+F50</f>
        <v>2</v>
      </c>
      <c r="D50" s="6">
        <v>2</v>
      </c>
      <c r="E50" s="6">
        <v>0</v>
      </c>
      <c r="F50" s="6">
        <v>0</v>
      </c>
      <c r="G50" s="6">
        <f>I50-H50</f>
        <v>30</v>
      </c>
      <c r="H50" s="6">
        <v>0</v>
      </c>
      <c r="I50" s="6">
        <f>F50*30+E50*45+D50*15</f>
        <v>30</v>
      </c>
      <c r="J50" s="79"/>
    </row>
    <row r="51" spans="1:10" s="20" customFormat="1" ht="18" customHeight="1">
      <c r="A51" s="10">
        <v>122017</v>
      </c>
      <c r="B51" s="68" t="s">
        <v>67</v>
      </c>
      <c r="C51" s="8">
        <f>D51+E51+F51</f>
        <v>2</v>
      </c>
      <c r="D51" s="15">
        <v>2</v>
      </c>
      <c r="E51" s="8">
        <v>0</v>
      </c>
      <c r="F51" s="15">
        <v>0</v>
      </c>
      <c r="G51" s="6">
        <f t="shared" si="0"/>
        <v>30</v>
      </c>
      <c r="H51" s="6">
        <v>0</v>
      </c>
      <c r="I51" s="8">
        <f>D51*15+E51*45+F51*30</f>
        <v>30</v>
      </c>
      <c r="J51" s="79"/>
    </row>
    <row r="52" spans="1:10" s="20" customFormat="1" ht="18" customHeight="1">
      <c r="A52" s="6">
        <v>117028</v>
      </c>
      <c r="B52" s="81" t="s">
        <v>110</v>
      </c>
      <c r="C52" s="6">
        <f>E52+D52+F52</f>
        <v>2</v>
      </c>
      <c r="D52" s="6">
        <v>2</v>
      </c>
      <c r="E52" s="6">
        <v>0</v>
      </c>
      <c r="F52" s="6">
        <v>0</v>
      </c>
      <c r="G52" s="6">
        <f t="shared" si="0"/>
        <v>30</v>
      </c>
      <c r="H52" s="6">
        <v>0</v>
      </c>
      <c r="I52" s="6">
        <f>D52*15+E52*45+F52*30</f>
        <v>30</v>
      </c>
      <c r="J52" s="79"/>
    </row>
    <row r="53" spans="1:10" s="20" customFormat="1" ht="18" customHeight="1">
      <c r="A53" s="111" t="s">
        <v>59</v>
      </c>
      <c r="B53" s="111"/>
      <c r="C53" s="56">
        <f>SUM(C39:C47,C49,C50)</f>
        <v>23</v>
      </c>
      <c r="D53" s="56">
        <f aca="true" t="shared" si="8" ref="D53:I53">SUM(D39:D47,D49,D50)</f>
        <v>20</v>
      </c>
      <c r="E53" s="56">
        <f t="shared" si="8"/>
        <v>2</v>
      </c>
      <c r="F53" s="56">
        <f t="shared" si="8"/>
        <v>1</v>
      </c>
      <c r="G53" s="56">
        <f t="shared" si="8"/>
        <v>360</v>
      </c>
      <c r="H53" s="56">
        <f t="shared" si="8"/>
        <v>60</v>
      </c>
      <c r="I53" s="56">
        <f t="shared" si="8"/>
        <v>420</v>
      </c>
      <c r="J53" s="80"/>
    </row>
    <row r="54" spans="1:10" s="20" customFormat="1" ht="34.5" customHeight="1">
      <c r="A54" s="6">
        <v>120035</v>
      </c>
      <c r="B54" s="67" t="s">
        <v>60</v>
      </c>
      <c r="C54" s="6">
        <f>D54+E54+F54</f>
        <v>2</v>
      </c>
      <c r="D54" s="6">
        <v>1</v>
      </c>
      <c r="E54" s="6">
        <v>0</v>
      </c>
      <c r="F54" s="6">
        <v>1</v>
      </c>
      <c r="G54" s="6">
        <f t="shared" si="0"/>
        <v>45</v>
      </c>
      <c r="H54" s="6">
        <v>0</v>
      </c>
      <c r="I54" s="6">
        <f>F54*30+E54*45+D54*15</f>
        <v>45</v>
      </c>
      <c r="J54" s="79"/>
    </row>
    <row r="55" spans="1:10" s="20" customFormat="1" ht="18" customHeight="1">
      <c r="A55" s="6">
        <v>102059</v>
      </c>
      <c r="B55" s="7" t="s">
        <v>6</v>
      </c>
      <c r="C55" s="6">
        <f>D55+E55+F55</f>
        <v>2</v>
      </c>
      <c r="D55" s="6">
        <v>1</v>
      </c>
      <c r="E55" s="6">
        <v>0</v>
      </c>
      <c r="F55" s="6">
        <v>1</v>
      </c>
      <c r="G55" s="6">
        <f t="shared" si="0"/>
        <v>45</v>
      </c>
      <c r="H55" s="3">
        <v>0</v>
      </c>
      <c r="I55" s="6">
        <f aca="true" t="shared" si="9" ref="I55:I62">F55*30+E55*45+D55*15</f>
        <v>45</v>
      </c>
      <c r="J55" s="79"/>
    </row>
    <row r="56" spans="1:10" s="20" customFormat="1" ht="18" customHeight="1">
      <c r="A56" s="6">
        <v>120024</v>
      </c>
      <c r="B56" s="68" t="s">
        <v>45</v>
      </c>
      <c r="C56" s="5">
        <f>D56+E56+F56</f>
        <v>3</v>
      </c>
      <c r="D56" s="6">
        <v>3</v>
      </c>
      <c r="E56" s="6">
        <v>0</v>
      </c>
      <c r="F56" s="6">
        <v>0</v>
      </c>
      <c r="G56" s="6">
        <f t="shared" si="0"/>
        <v>45</v>
      </c>
      <c r="H56" s="6">
        <v>0</v>
      </c>
      <c r="I56" s="2">
        <f>D56*15+E56*45+F56*30</f>
        <v>45</v>
      </c>
      <c r="J56" s="79"/>
    </row>
    <row r="57" spans="1:10" s="20" customFormat="1" ht="18" customHeight="1">
      <c r="A57" s="6">
        <v>117029</v>
      </c>
      <c r="B57" s="19" t="s">
        <v>0</v>
      </c>
      <c r="C57" s="6">
        <v>2</v>
      </c>
      <c r="D57" s="6">
        <v>2</v>
      </c>
      <c r="E57" s="6">
        <v>0</v>
      </c>
      <c r="F57" s="6">
        <v>0</v>
      </c>
      <c r="G57" s="6">
        <f t="shared" si="0"/>
        <v>30</v>
      </c>
      <c r="H57" s="3">
        <v>0</v>
      </c>
      <c r="I57" s="6">
        <f t="shared" si="9"/>
        <v>30</v>
      </c>
      <c r="J57" s="79"/>
    </row>
    <row r="58" spans="1:10" s="14" customFormat="1" ht="18" customHeight="1">
      <c r="A58" s="6">
        <v>117056</v>
      </c>
      <c r="B58" s="68" t="s">
        <v>47</v>
      </c>
      <c r="C58" s="6">
        <f>D58+E58+F58</f>
        <v>1</v>
      </c>
      <c r="D58" s="6">
        <v>0</v>
      </c>
      <c r="E58" s="6">
        <v>1</v>
      </c>
      <c r="F58" s="6">
        <v>0</v>
      </c>
      <c r="G58" s="6">
        <f t="shared" si="0"/>
        <v>45</v>
      </c>
      <c r="H58" s="3">
        <v>0</v>
      </c>
      <c r="I58" s="6">
        <f t="shared" si="9"/>
        <v>45</v>
      </c>
      <c r="J58" s="51"/>
    </row>
    <row r="59" spans="1:10" s="20" customFormat="1" ht="33" customHeight="1">
      <c r="A59" s="6">
        <v>117058</v>
      </c>
      <c r="B59" s="73" t="s">
        <v>64</v>
      </c>
      <c r="C59" s="6">
        <v>1</v>
      </c>
      <c r="D59" s="6">
        <v>0</v>
      </c>
      <c r="E59" s="6">
        <v>1</v>
      </c>
      <c r="F59" s="6">
        <v>0</v>
      </c>
      <c r="G59" s="6">
        <f t="shared" si="0"/>
        <v>45</v>
      </c>
      <c r="H59" s="3">
        <v>0</v>
      </c>
      <c r="I59" s="6">
        <f t="shared" si="9"/>
        <v>45</v>
      </c>
      <c r="J59" s="79"/>
    </row>
    <row r="60" spans="1:10" s="20" customFormat="1" ht="18" customHeight="1">
      <c r="A60" s="6">
        <v>117060</v>
      </c>
      <c r="B60" s="67" t="s">
        <v>63</v>
      </c>
      <c r="C60" s="6">
        <v>1</v>
      </c>
      <c r="D60" s="6">
        <v>0</v>
      </c>
      <c r="E60" s="6">
        <v>1</v>
      </c>
      <c r="F60" s="6">
        <v>0</v>
      </c>
      <c r="G60" s="6">
        <f t="shared" si="0"/>
        <v>45</v>
      </c>
      <c r="H60" s="2">
        <v>0</v>
      </c>
      <c r="I60" s="6">
        <f t="shared" si="9"/>
        <v>45</v>
      </c>
      <c r="J60" s="79"/>
    </row>
    <row r="61" spans="1:10" s="20" customFormat="1" ht="18" customHeight="1">
      <c r="A61" s="113" t="s">
        <v>97</v>
      </c>
      <c r="B61" s="114"/>
      <c r="C61" s="27"/>
      <c r="D61" s="3"/>
      <c r="E61" s="3"/>
      <c r="F61" s="3"/>
      <c r="G61" s="6"/>
      <c r="H61" s="3"/>
      <c r="I61" s="3"/>
      <c r="J61" s="79"/>
    </row>
    <row r="62" spans="1:10" s="20" customFormat="1" ht="18" customHeight="1">
      <c r="A62" s="6">
        <v>121009</v>
      </c>
      <c r="B62" s="68" t="s">
        <v>108</v>
      </c>
      <c r="C62" s="6">
        <v>2</v>
      </c>
      <c r="D62" s="6">
        <v>2</v>
      </c>
      <c r="E62" s="6">
        <v>0</v>
      </c>
      <c r="F62" s="6">
        <v>0</v>
      </c>
      <c r="G62" s="6">
        <f t="shared" si="0"/>
        <v>30</v>
      </c>
      <c r="H62" s="3">
        <v>0</v>
      </c>
      <c r="I62" s="6">
        <f t="shared" si="9"/>
        <v>30</v>
      </c>
      <c r="J62" s="79"/>
    </row>
    <row r="63" spans="1:10" s="20" customFormat="1" ht="18" customHeight="1">
      <c r="A63" s="6">
        <v>117040</v>
      </c>
      <c r="B63" s="68" t="s">
        <v>109</v>
      </c>
      <c r="C63" s="6">
        <f>D63+E63+F63</f>
        <v>2</v>
      </c>
      <c r="D63" s="6">
        <v>2</v>
      </c>
      <c r="E63" s="6">
        <v>0</v>
      </c>
      <c r="F63" s="6">
        <v>0</v>
      </c>
      <c r="G63" s="6">
        <f t="shared" si="0"/>
        <v>30</v>
      </c>
      <c r="H63" s="6">
        <v>0</v>
      </c>
      <c r="I63" s="6">
        <f>F63*30+E63*45+D63*15</f>
        <v>30</v>
      </c>
      <c r="J63" s="79"/>
    </row>
    <row r="64" spans="1:10" s="20" customFormat="1" ht="18" customHeight="1">
      <c r="A64" s="6">
        <v>117042</v>
      </c>
      <c r="B64" s="76" t="s">
        <v>111</v>
      </c>
      <c r="C64" s="6">
        <f>D64+E64+F64</f>
        <v>2</v>
      </c>
      <c r="D64" s="6">
        <v>2</v>
      </c>
      <c r="E64" s="6">
        <v>0</v>
      </c>
      <c r="F64" s="6">
        <v>0</v>
      </c>
      <c r="G64" s="6">
        <f t="shared" si="0"/>
        <v>30</v>
      </c>
      <c r="H64" s="6">
        <v>0</v>
      </c>
      <c r="I64" s="6">
        <f>F64*30+E64*45+D64*15</f>
        <v>30</v>
      </c>
      <c r="J64" s="79"/>
    </row>
    <row r="65" spans="1:10" s="20" customFormat="1" ht="18" customHeight="1">
      <c r="A65" s="6">
        <v>117045</v>
      </c>
      <c r="B65" s="67" t="s">
        <v>46</v>
      </c>
      <c r="C65" s="6">
        <f>D65+E65+F65</f>
        <v>2</v>
      </c>
      <c r="D65" s="6">
        <v>2</v>
      </c>
      <c r="E65" s="6">
        <v>0</v>
      </c>
      <c r="F65" s="6">
        <v>0</v>
      </c>
      <c r="G65" s="6">
        <f t="shared" si="0"/>
        <v>30</v>
      </c>
      <c r="H65" s="6">
        <v>0</v>
      </c>
      <c r="I65" s="6">
        <f>F65*30+E65*45+D65*15</f>
        <v>30</v>
      </c>
      <c r="J65" s="79"/>
    </row>
    <row r="66" spans="1:10" s="20" customFormat="1" ht="18" customHeight="1">
      <c r="A66" s="6">
        <v>120029</v>
      </c>
      <c r="B66" s="68" t="s">
        <v>66</v>
      </c>
      <c r="C66" s="6">
        <f>D66+E66+F66</f>
        <v>2</v>
      </c>
      <c r="D66" s="6">
        <v>2</v>
      </c>
      <c r="E66" s="6">
        <v>0</v>
      </c>
      <c r="F66" s="6">
        <v>0</v>
      </c>
      <c r="G66" s="6">
        <f t="shared" si="0"/>
        <v>30</v>
      </c>
      <c r="H66" s="6">
        <v>0</v>
      </c>
      <c r="I66" s="6">
        <f>F66*30+E66*45+D66*15</f>
        <v>30</v>
      </c>
      <c r="J66" s="79"/>
    </row>
    <row r="67" spans="1:10" s="20" customFormat="1" ht="18" customHeight="1">
      <c r="A67" s="10">
        <v>121045</v>
      </c>
      <c r="B67" s="9" t="s">
        <v>112</v>
      </c>
      <c r="C67" s="8">
        <f>D67+E67+F67</f>
        <v>2</v>
      </c>
      <c r="D67" s="8">
        <v>2</v>
      </c>
      <c r="E67" s="8">
        <v>0</v>
      </c>
      <c r="F67" s="8">
        <v>0</v>
      </c>
      <c r="G67" s="6">
        <f t="shared" si="0"/>
        <v>30</v>
      </c>
      <c r="H67" s="6">
        <v>0</v>
      </c>
      <c r="I67" s="8">
        <f>(D67*15)+(E67*45)+(F67*30)</f>
        <v>30</v>
      </c>
      <c r="J67" s="79"/>
    </row>
    <row r="68" spans="1:10" s="20" customFormat="1" ht="18" customHeight="1">
      <c r="A68" s="111" t="s">
        <v>68</v>
      </c>
      <c r="B68" s="111"/>
      <c r="C68" s="62">
        <f>SUM(C54:C60,C62,C63,C64)</f>
        <v>18</v>
      </c>
      <c r="D68" s="62">
        <f>SUM(D54:D60,D62,D63,D64)</f>
        <v>13</v>
      </c>
      <c r="E68" s="62">
        <f>SUM(E54:E60)</f>
        <v>3</v>
      </c>
      <c r="F68" s="62">
        <f>SUM(F54:F60)</f>
        <v>2</v>
      </c>
      <c r="G68" s="62">
        <f>SUM(G54:G60,G62,G63,G64)</f>
        <v>390</v>
      </c>
      <c r="H68" s="62">
        <f>SUM(H54:H60,H62,H63,H64)</f>
        <v>0</v>
      </c>
      <c r="I68" s="62">
        <f>SUM(I54:I60,I62,I63,I64)</f>
        <v>390</v>
      </c>
      <c r="J68" s="80"/>
    </row>
    <row r="69" spans="1:10" s="20" customFormat="1" ht="18" customHeight="1">
      <c r="A69" s="87">
        <v>102066</v>
      </c>
      <c r="B69" s="88" t="s">
        <v>69</v>
      </c>
      <c r="C69" s="85">
        <v>2</v>
      </c>
      <c r="D69" s="85">
        <v>2</v>
      </c>
      <c r="E69" s="85">
        <v>0</v>
      </c>
      <c r="F69" s="85">
        <v>0</v>
      </c>
      <c r="G69" s="85">
        <v>15</v>
      </c>
      <c r="H69" s="85">
        <f>I69-G69</f>
        <v>15</v>
      </c>
      <c r="I69" s="85">
        <f>D69*15+E69*45+F69*30</f>
        <v>30</v>
      </c>
      <c r="J69" s="79"/>
    </row>
    <row r="70" spans="1:10" s="20" customFormat="1" ht="18" customHeight="1">
      <c r="A70" s="25">
        <v>102033</v>
      </c>
      <c r="B70" s="70" t="s">
        <v>70</v>
      </c>
      <c r="C70" s="11">
        <f aca="true" t="shared" si="10" ref="C70:C76">D70+E70+F70</f>
        <v>2</v>
      </c>
      <c r="D70" s="2">
        <v>2</v>
      </c>
      <c r="E70" s="2">
        <v>0</v>
      </c>
      <c r="F70" s="2">
        <v>0</v>
      </c>
      <c r="G70" s="6">
        <f t="shared" si="0"/>
        <v>15</v>
      </c>
      <c r="H70" s="2">
        <v>15</v>
      </c>
      <c r="I70" s="2">
        <f>D70*15+E70*45+F70*30</f>
        <v>30</v>
      </c>
      <c r="J70" s="79"/>
    </row>
    <row r="71" spans="1:10" s="20" customFormat="1" ht="18" customHeight="1">
      <c r="A71" s="6">
        <v>102060</v>
      </c>
      <c r="B71" s="7" t="s">
        <v>7</v>
      </c>
      <c r="C71" s="6">
        <f t="shared" si="10"/>
        <v>2</v>
      </c>
      <c r="D71" s="6">
        <v>1</v>
      </c>
      <c r="E71" s="6">
        <v>0</v>
      </c>
      <c r="F71" s="6">
        <v>1</v>
      </c>
      <c r="G71" s="6">
        <f t="shared" si="0"/>
        <v>45</v>
      </c>
      <c r="H71" s="3">
        <v>0</v>
      </c>
      <c r="I71" s="6">
        <f>F71*30+E71*45+D71*15</f>
        <v>45</v>
      </c>
      <c r="J71" s="79"/>
    </row>
    <row r="72" spans="1:10" s="20" customFormat="1" ht="18" customHeight="1">
      <c r="A72" s="6">
        <v>117030</v>
      </c>
      <c r="B72" s="19" t="s">
        <v>1</v>
      </c>
      <c r="C72" s="11">
        <f t="shared" si="10"/>
        <v>2</v>
      </c>
      <c r="D72" s="6">
        <v>2</v>
      </c>
      <c r="E72" s="6">
        <v>0</v>
      </c>
      <c r="F72" s="6">
        <v>0</v>
      </c>
      <c r="G72" s="6">
        <f t="shared" si="0"/>
        <v>30</v>
      </c>
      <c r="H72" s="2">
        <v>0</v>
      </c>
      <c r="I72" s="2">
        <f>D72*15+E72*45+F72*30</f>
        <v>30</v>
      </c>
      <c r="J72" s="79"/>
    </row>
    <row r="73" spans="1:10" s="14" customFormat="1" ht="34.5" customHeight="1">
      <c r="A73" s="6">
        <v>117062</v>
      </c>
      <c r="B73" s="67" t="s">
        <v>71</v>
      </c>
      <c r="C73" s="11">
        <f t="shared" si="10"/>
        <v>1</v>
      </c>
      <c r="D73" s="5">
        <v>0</v>
      </c>
      <c r="E73" s="5">
        <v>1</v>
      </c>
      <c r="F73" s="5">
        <v>0</v>
      </c>
      <c r="G73" s="6">
        <f t="shared" si="0"/>
        <v>45</v>
      </c>
      <c r="H73" s="2">
        <v>0</v>
      </c>
      <c r="I73" s="2">
        <f>D73*15+E73*45+F73*30</f>
        <v>45</v>
      </c>
      <c r="J73" s="51"/>
    </row>
    <row r="74" spans="1:10" s="20" customFormat="1" ht="18" customHeight="1">
      <c r="A74" s="6">
        <v>117068</v>
      </c>
      <c r="B74" s="67" t="s">
        <v>61</v>
      </c>
      <c r="C74" s="11">
        <f t="shared" si="10"/>
        <v>2</v>
      </c>
      <c r="D74" s="6">
        <v>2</v>
      </c>
      <c r="E74" s="6">
        <v>0</v>
      </c>
      <c r="F74" s="6">
        <v>0</v>
      </c>
      <c r="G74" s="6">
        <f t="shared" si="0"/>
        <v>30</v>
      </c>
      <c r="H74" s="3">
        <v>0</v>
      </c>
      <c r="I74" s="2">
        <f>D74*15+E74*45+F74*30</f>
        <v>30</v>
      </c>
      <c r="J74" s="79"/>
    </row>
    <row r="75" spans="1:10" s="20" customFormat="1" ht="18" customHeight="1">
      <c r="A75" s="6">
        <v>117072</v>
      </c>
      <c r="B75" s="71" t="s">
        <v>93</v>
      </c>
      <c r="C75" s="6">
        <f t="shared" si="10"/>
        <v>2</v>
      </c>
      <c r="D75" s="5">
        <v>1</v>
      </c>
      <c r="E75" s="5">
        <v>1</v>
      </c>
      <c r="F75" s="5">
        <v>0</v>
      </c>
      <c r="G75" s="6">
        <f t="shared" si="0"/>
        <v>60</v>
      </c>
      <c r="H75" s="3">
        <v>0</v>
      </c>
      <c r="I75" s="6">
        <f>F75*30+E75*45+D75*15</f>
        <v>60</v>
      </c>
      <c r="J75" s="79"/>
    </row>
    <row r="76" spans="1:10" s="20" customFormat="1" ht="18" customHeight="1">
      <c r="A76" s="6">
        <v>120012</v>
      </c>
      <c r="B76" s="68" t="s">
        <v>55</v>
      </c>
      <c r="C76" s="6">
        <f t="shared" si="10"/>
        <v>2</v>
      </c>
      <c r="D76" s="6">
        <v>1</v>
      </c>
      <c r="E76" s="6">
        <v>0</v>
      </c>
      <c r="F76" s="6">
        <v>1</v>
      </c>
      <c r="G76" s="6">
        <f t="shared" si="0"/>
        <v>45</v>
      </c>
      <c r="H76" s="6">
        <v>0</v>
      </c>
      <c r="I76" s="6">
        <f>F76*30+E76*45+D76*15</f>
        <v>45</v>
      </c>
      <c r="J76" s="79"/>
    </row>
    <row r="77" spans="1:10" s="20" customFormat="1" ht="18" customHeight="1">
      <c r="A77" s="113" t="s">
        <v>113</v>
      </c>
      <c r="B77" s="114"/>
      <c r="C77" s="28"/>
      <c r="D77" s="2"/>
      <c r="E77" s="2"/>
      <c r="F77" s="2"/>
      <c r="G77" s="6"/>
      <c r="H77" s="2"/>
      <c r="I77" s="2"/>
      <c r="J77" s="79"/>
    </row>
    <row r="78" spans="1:10" s="20" customFormat="1" ht="18" customHeight="1">
      <c r="A78" s="6">
        <v>120044</v>
      </c>
      <c r="B78" s="67" t="s">
        <v>114</v>
      </c>
      <c r="C78" s="6">
        <f>D78+E78+F78</f>
        <v>2</v>
      </c>
      <c r="D78" s="6">
        <v>2</v>
      </c>
      <c r="E78" s="6">
        <v>0</v>
      </c>
      <c r="F78" s="6">
        <v>0</v>
      </c>
      <c r="G78" s="6">
        <f aca="true" t="shared" si="11" ref="G78:G83">I78-H78</f>
        <v>30</v>
      </c>
      <c r="H78" s="2">
        <v>0</v>
      </c>
      <c r="I78" s="6">
        <f aca="true" t="shared" si="12" ref="I78:I83">F78*30+E78*45+D78*15</f>
        <v>30</v>
      </c>
      <c r="J78" s="79"/>
    </row>
    <row r="79" spans="1:10" s="20" customFormat="1" ht="18" customHeight="1">
      <c r="A79" s="6">
        <v>121044</v>
      </c>
      <c r="B79" s="73" t="s">
        <v>75</v>
      </c>
      <c r="C79" s="6">
        <f>D79+E79+F79</f>
        <v>2</v>
      </c>
      <c r="D79" s="6">
        <v>2</v>
      </c>
      <c r="E79" s="6">
        <v>0</v>
      </c>
      <c r="F79" s="6">
        <v>0</v>
      </c>
      <c r="G79" s="6">
        <f t="shared" si="11"/>
        <v>30</v>
      </c>
      <c r="H79" s="2">
        <v>0</v>
      </c>
      <c r="I79" s="6">
        <f t="shared" si="12"/>
        <v>30</v>
      </c>
      <c r="J79" s="79"/>
    </row>
    <row r="80" spans="1:10" s="20" customFormat="1" ht="18" customHeight="1">
      <c r="A80" s="6">
        <v>117005</v>
      </c>
      <c r="B80" s="68" t="s">
        <v>115</v>
      </c>
      <c r="C80" s="31">
        <v>2</v>
      </c>
      <c r="D80" s="6">
        <v>2</v>
      </c>
      <c r="E80" s="6">
        <v>0</v>
      </c>
      <c r="F80" s="6">
        <v>0</v>
      </c>
      <c r="G80" s="6">
        <f t="shared" si="11"/>
        <v>30</v>
      </c>
      <c r="H80" s="6">
        <v>0</v>
      </c>
      <c r="I80" s="6">
        <f t="shared" si="12"/>
        <v>30</v>
      </c>
      <c r="J80" s="79"/>
    </row>
    <row r="81" spans="1:10" s="20" customFormat="1" ht="18" customHeight="1">
      <c r="A81" s="6">
        <v>120018</v>
      </c>
      <c r="B81" s="67" t="s">
        <v>72</v>
      </c>
      <c r="C81" s="5">
        <f>D81+E81+F81</f>
        <v>2</v>
      </c>
      <c r="D81" s="6">
        <v>2</v>
      </c>
      <c r="E81" s="6">
        <v>0</v>
      </c>
      <c r="F81" s="6">
        <v>0</v>
      </c>
      <c r="G81" s="6">
        <f t="shared" si="11"/>
        <v>30</v>
      </c>
      <c r="H81" s="6">
        <v>0</v>
      </c>
      <c r="I81" s="6">
        <f t="shared" si="12"/>
        <v>30</v>
      </c>
      <c r="J81" s="79"/>
    </row>
    <row r="82" spans="1:10" s="20" customFormat="1" ht="18" customHeight="1">
      <c r="A82" s="6">
        <v>120021</v>
      </c>
      <c r="B82" s="67" t="s">
        <v>84</v>
      </c>
      <c r="C82" s="5">
        <f>D82+E82+F82</f>
        <v>2</v>
      </c>
      <c r="D82" s="6">
        <v>2</v>
      </c>
      <c r="E82" s="6">
        <v>0</v>
      </c>
      <c r="F82" s="6">
        <v>0</v>
      </c>
      <c r="G82" s="6">
        <f t="shared" si="11"/>
        <v>30</v>
      </c>
      <c r="H82" s="6">
        <v>0</v>
      </c>
      <c r="I82" s="6">
        <f t="shared" si="12"/>
        <v>30</v>
      </c>
      <c r="J82" s="79"/>
    </row>
    <row r="83" spans="1:10" s="20" customFormat="1" ht="18" customHeight="1">
      <c r="A83" s="6">
        <v>120026</v>
      </c>
      <c r="B83" s="67" t="s">
        <v>76</v>
      </c>
      <c r="C83" s="6">
        <f>D83+E83+F83</f>
        <v>2</v>
      </c>
      <c r="D83" s="6">
        <v>2</v>
      </c>
      <c r="E83" s="6">
        <v>0</v>
      </c>
      <c r="F83" s="6">
        <v>0</v>
      </c>
      <c r="G83" s="6">
        <f t="shared" si="11"/>
        <v>30</v>
      </c>
      <c r="H83" s="6">
        <v>0</v>
      </c>
      <c r="I83" s="6">
        <f t="shared" si="12"/>
        <v>30</v>
      </c>
      <c r="J83" s="79"/>
    </row>
    <row r="84" spans="1:10" s="20" customFormat="1" ht="18" customHeight="1">
      <c r="A84" s="111" t="s">
        <v>77</v>
      </c>
      <c r="B84" s="111"/>
      <c r="C84" s="57">
        <f>SUM(C69:C76,C78:C79)</f>
        <v>19</v>
      </c>
      <c r="D84" s="57">
        <f>SUM(D69:D76,D78:D79)</f>
        <v>15</v>
      </c>
      <c r="E84" s="57">
        <f>SUM(E69:E76)</f>
        <v>2</v>
      </c>
      <c r="F84" s="57">
        <f>SUM(F69:F76)</f>
        <v>2</v>
      </c>
      <c r="G84" s="56">
        <f>SUM(G69:G76,G78:G79)</f>
        <v>345</v>
      </c>
      <c r="H84" s="59">
        <f>SUM(H69:H76,H78:H79)</f>
        <v>30</v>
      </c>
      <c r="I84" s="57">
        <f>SUM(I69:I76,I78:I79)</f>
        <v>375</v>
      </c>
      <c r="J84" s="80"/>
    </row>
    <row r="85" spans="1:11" s="14" customFormat="1" ht="18" customHeight="1">
      <c r="A85" s="115" t="s">
        <v>96</v>
      </c>
      <c r="B85" s="116"/>
      <c r="C85" s="35"/>
      <c r="D85" s="2"/>
      <c r="E85" s="2"/>
      <c r="F85" s="2"/>
      <c r="G85" s="6"/>
      <c r="H85" s="3"/>
      <c r="I85" s="6"/>
      <c r="J85" s="51"/>
      <c r="K85" s="36"/>
    </row>
    <row r="86" spans="1:11" s="20" customFormat="1" ht="31.5" customHeight="1">
      <c r="A86" s="6">
        <v>120045</v>
      </c>
      <c r="B86" s="67" t="s">
        <v>85</v>
      </c>
      <c r="C86" s="6">
        <f>E86+D86+F86</f>
        <v>1</v>
      </c>
      <c r="D86" s="6">
        <v>0</v>
      </c>
      <c r="E86" s="6">
        <v>0</v>
      </c>
      <c r="F86" s="6">
        <v>1</v>
      </c>
      <c r="G86" s="6">
        <f>D86*15+E86*45+F86*30</f>
        <v>30</v>
      </c>
      <c r="H86" s="6">
        <v>0</v>
      </c>
      <c r="I86" s="6">
        <f>F86*30+E86*45+D86*15</f>
        <v>30</v>
      </c>
      <c r="J86" s="79"/>
      <c r="K86" s="37"/>
    </row>
    <row r="87" spans="1:11" s="20" customFormat="1" ht="30.75" customHeight="1">
      <c r="A87" s="6">
        <v>120046</v>
      </c>
      <c r="B87" s="67" t="s">
        <v>79</v>
      </c>
      <c r="C87" s="6">
        <f>E87+D87+F87</f>
        <v>1</v>
      </c>
      <c r="D87" s="6">
        <v>0</v>
      </c>
      <c r="E87" s="6">
        <v>0</v>
      </c>
      <c r="F87" s="6">
        <v>1</v>
      </c>
      <c r="G87" s="6">
        <f>D87*15+E87*45+F87*30</f>
        <v>30</v>
      </c>
      <c r="H87" s="6">
        <v>0</v>
      </c>
      <c r="I87" s="6">
        <f aca="true" t="shared" si="13" ref="I87:I105">F87*30+E87*45+D87*15</f>
        <v>30</v>
      </c>
      <c r="J87" s="79"/>
      <c r="K87" s="37"/>
    </row>
    <row r="88" spans="1:11" s="20" customFormat="1" ht="30.75" customHeight="1">
      <c r="A88" s="6">
        <v>120047</v>
      </c>
      <c r="B88" s="67" t="s">
        <v>86</v>
      </c>
      <c r="C88" s="6">
        <f>E88+D88+F88</f>
        <v>1</v>
      </c>
      <c r="D88" s="6">
        <v>0</v>
      </c>
      <c r="E88" s="6">
        <v>0</v>
      </c>
      <c r="F88" s="6">
        <v>1</v>
      </c>
      <c r="G88" s="6">
        <f>D88*15+E88*45+F88*30</f>
        <v>30</v>
      </c>
      <c r="H88" s="6">
        <v>0</v>
      </c>
      <c r="I88" s="6">
        <f t="shared" si="13"/>
        <v>30</v>
      </c>
      <c r="J88" s="79"/>
      <c r="K88" s="37"/>
    </row>
    <row r="89" spans="1:11" s="20" customFormat="1" ht="18" customHeight="1">
      <c r="A89" s="6">
        <v>120048</v>
      </c>
      <c r="B89" s="67" t="s">
        <v>74</v>
      </c>
      <c r="C89" s="6">
        <f>E89+D89+F89</f>
        <v>1</v>
      </c>
      <c r="D89" s="6">
        <v>0</v>
      </c>
      <c r="E89" s="6">
        <v>0</v>
      </c>
      <c r="F89" s="6">
        <v>1</v>
      </c>
      <c r="G89" s="6">
        <f>D89*15+E89*45+F89*30</f>
        <v>30</v>
      </c>
      <c r="H89" s="6">
        <v>0</v>
      </c>
      <c r="I89" s="6">
        <f t="shared" si="13"/>
        <v>30</v>
      </c>
      <c r="J89" s="79"/>
      <c r="K89" s="37"/>
    </row>
    <row r="90" spans="1:11" s="20" customFormat="1" ht="31.5" customHeight="1">
      <c r="A90" s="6">
        <v>120049</v>
      </c>
      <c r="B90" s="73" t="s">
        <v>87</v>
      </c>
      <c r="C90" s="6">
        <f>E90+D90+F90</f>
        <v>1</v>
      </c>
      <c r="D90" s="6">
        <v>0</v>
      </c>
      <c r="E90" s="6">
        <v>0</v>
      </c>
      <c r="F90" s="6">
        <v>1</v>
      </c>
      <c r="G90" s="6">
        <f>D90*15+E90*45+F90*30</f>
        <v>30</v>
      </c>
      <c r="H90" s="3">
        <v>0</v>
      </c>
      <c r="I90" s="6">
        <f t="shared" si="13"/>
        <v>30</v>
      </c>
      <c r="J90" s="79"/>
      <c r="K90" s="37"/>
    </row>
    <row r="91" spans="1:11" s="20" customFormat="1" ht="18" customHeight="1">
      <c r="A91" s="115" t="s">
        <v>95</v>
      </c>
      <c r="B91" s="116"/>
      <c r="C91" s="35"/>
      <c r="D91" s="2"/>
      <c r="E91" s="2"/>
      <c r="F91" s="2"/>
      <c r="G91" s="6"/>
      <c r="H91" s="3"/>
      <c r="I91" s="6"/>
      <c r="J91" s="79"/>
      <c r="K91" s="39"/>
    </row>
    <row r="92" spans="1:11" s="20" customFormat="1" ht="33.75" customHeight="1">
      <c r="A92" s="38">
        <v>120050</v>
      </c>
      <c r="B92" s="67" t="s">
        <v>79</v>
      </c>
      <c r="C92" s="6">
        <f>D92+E92+F92</f>
        <v>2</v>
      </c>
      <c r="D92" s="6">
        <v>2</v>
      </c>
      <c r="E92" s="6">
        <v>0</v>
      </c>
      <c r="F92" s="6">
        <v>0</v>
      </c>
      <c r="G92" s="6">
        <f aca="true" t="shared" si="14" ref="G92:G99">F92*30+E92*45+D92*15</f>
        <v>30</v>
      </c>
      <c r="H92" s="6">
        <v>0</v>
      </c>
      <c r="I92" s="6">
        <f t="shared" si="13"/>
        <v>30</v>
      </c>
      <c r="J92" s="79"/>
      <c r="K92" s="39"/>
    </row>
    <row r="93" spans="1:11" s="20" customFormat="1" ht="34.5" customHeight="1">
      <c r="A93" s="38">
        <v>120051</v>
      </c>
      <c r="B93" s="67" t="s">
        <v>80</v>
      </c>
      <c r="C93" s="6">
        <f>D93+E93+F93</f>
        <v>2</v>
      </c>
      <c r="D93" s="6">
        <v>2</v>
      </c>
      <c r="E93" s="6">
        <v>0</v>
      </c>
      <c r="F93" s="6">
        <v>0</v>
      </c>
      <c r="G93" s="6">
        <f t="shared" si="14"/>
        <v>30</v>
      </c>
      <c r="H93" s="6">
        <v>0</v>
      </c>
      <c r="I93" s="6">
        <f t="shared" si="13"/>
        <v>30</v>
      </c>
      <c r="J93" s="79"/>
      <c r="K93" s="39"/>
    </row>
    <row r="94" spans="1:11" s="20" customFormat="1" ht="36.75" customHeight="1">
      <c r="A94" s="38">
        <v>120052</v>
      </c>
      <c r="B94" s="67" t="s">
        <v>81</v>
      </c>
      <c r="C94" s="6">
        <f>D94+E94+F94</f>
        <v>2</v>
      </c>
      <c r="D94" s="6">
        <v>2</v>
      </c>
      <c r="E94" s="6">
        <v>0</v>
      </c>
      <c r="F94" s="6">
        <v>0</v>
      </c>
      <c r="G94" s="6">
        <f t="shared" si="14"/>
        <v>30</v>
      </c>
      <c r="H94" s="6">
        <v>0</v>
      </c>
      <c r="I94" s="6">
        <f t="shared" si="13"/>
        <v>30</v>
      </c>
      <c r="J94" s="79"/>
      <c r="K94" s="39"/>
    </row>
    <row r="95" spans="1:11" s="20" customFormat="1" ht="33" customHeight="1">
      <c r="A95" s="6">
        <v>120020</v>
      </c>
      <c r="B95" s="67" t="s">
        <v>73</v>
      </c>
      <c r="C95" s="6">
        <f>D95+E95+F95</f>
        <v>2</v>
      </c>
      <c r="D95" s="6">
        <v>2</v>
      </c>
      <c r="E95" s="6">
        <v>0</v>
      </c>
      <c r="F95" s="6">
        <v>0</v>
      </c>
      <c r="G95" s="6">
        <f t="shared" si="14"/>
        <v>30</v>
      </c>
      <c r="H95" s="6">
        <v>0</v>
      </c>
      <c r="I95" s="6">
        <f t="shared" si="13"/>
        <v>30</v>
      </c>
      <c r="J95" s="79"/>
      <c r="K95" s="39"/>
    </row>
    <row r="96" spans="1:11" s="20" customFormat="1" ht="18" customHeight="1">
      <c r="A96" s="6">
        <v>120013</v>
      </c>
      <c r="B96" s="68" t="s">
        <v>62</v>
      </c>
      <c r="C96" s="6">
        <v>2</v>
      </c>
      <c r="D96" s="6">
        <v>2</v>
      </c>
      <c r="E96" s="6">
        <v>0</v>
      </c>
      <c r="F96" s="6">
        <v>0</v>
      </c>
      <c r="G96" s="6">
        <f t="shared" si="14"/>
        <v>30</v>
      </c>
      <c r="H96" s="3">
        <v>0</v>
      </c>
      <c r="I96" s="6">
        <f t="shared" si="13"/>
        <v>30</v>
      </c>
      <c r="J96" s="79"/>
      <c r="K96" s="39"/>
    </row>
    <row r="97" spans="1:11" s="20" customFormat="1" ht="18" customHeight="1">
      <c r="A97" s="6">
        <v>120036</v>
      </c>
      <c r="B97" s="67" t="s">
        <v>83</v>
      </c>
      <c r="C97" s="6">
        <f>D97+E97+F97</f>
        <v>2</v>
      </c>
      <c r="D97" s="6">
        <v>2</v>
      </c>
      <c r="E97" s="6">
        <v>0</v>
      </c>
      <c r="F97" s="6">
        <v>0</v>
      </c>
      <c r="G97" s="6">
        <f t="shared" si="14"/>
        <v>30</v>
      </c>
      <c r="H97" s="3">
        <v>0</v>
      </c>
      <c r="I97" s="6">
        <f t="shared" si="13"/>
        <v>30</v>
      </c>
      <c r="J97" s="79"/>
      <c r="K97" s="39"/>
    </row>
    <row r="98" spans="1:11" s="20" customFormat="1" ht="31.5" customHeight="1">
      <c r="A98" s="1">
        <v>120017</v>
      </c>
      <c r="B98" s="67" t="s">
        <v>82</v>
      </c>
      <c r="C98" s="1">
        <f>D98+E98+F98</f>
        <v>2</v>
      </c>
      <c r="D98" s="1">
        <v>2</v>
      </c>
      <c r="E98" s="1">
        <v>0</v>
      </c>
      <c r="F98" s="1">
        <v>0</v>
      </c>
      <c r="G98" s="6">
        <f t="shared" si="14"/>
        <v>30</v>
      </c>
      <c r="H98" s="6">
        <v>0</v>
      </c>
      <c r="I98" s="6">
        <f t="shared" si="13"/>
        <v>30</v>
      </c>
      <c r="J98" s="79"/>
      <c r="K98" s="39"/>
    </row>
    <row r="99" spans="1:11" s="20" customFormat="1" ht="33" customHeight="1">
      <c r="A99" s="1">
        <v>120015</v>
      </c>
      <c r="B99" s="67" t="s">
        <v>78</v>
      </c>
      <c r="C99" s="1">
        <f>D99+E99+F99</f>
        <v>2</v>
      </c>
      <c r="D99" s="1">
        <v>2</v>
      </c>
      <c r="E99" s="1">
        <v>0</v>
      </c>
      <c r="F99" s="1">
        <v>0</v>
      </c>
      <c r="G99" s="6">
        <f t="shared" si="14"/>
        <v>30</v>
      </c>
      <c r="H99" s="6">
        <v>0</v>
      </c>
      <c r="I99" s="6">
        <f t="shared" si="13"/>
        <v>30</v>
      </c>
      <c r="J99" s="79"/>
      <c r="K99" s="39"/>
    </row>
    <row r="100" spans="1:11" s="20" customFormat="1" ht="18" customHeight="1">
      <c r="A100" s="99" t="s">
        <v>94</v>
      </c>
      <c r="B100" s="100"/>
      <c r="C100" s="35"/>
      <c r="D100" s="2"/>
      <c r="E100" s="2"/>
      <c r="F100" s="2"/>
      <c r="G100" s="6"/>
      <c r="H100" s="6"/>
      <c r="I100" s="6"/>
      <c r="J100" s="79"/>
      <c r="K100" s="39"/>
    </row>
    <row r="101" spans="1:11" s="20" customFormat="1" ht="18" customHeight="1">
      <c r="A101" s="6">
        <v>120003</v>
      </c>
      <c r="B101" s="71" t="s">
        <v>48</v>
      </c>
      <c r="C101" s="6">
        <f>D101+E101+F101</f>
        <v>1</v>
      </c>
      <c r="D101" s="6">
        <v>0</v>
      </c>
      <c r="E101" s="6">
        <v>1</v>
      </c>
      <c r="F101" s="6">
        <v>0</v>
      </c>
      <c r="G101" s="6">
        <f>F101*30+E101*45+D101*15</f>
        <v>45</v>
      </c>
      <c r="H101" s="6">
        <v>0</v>
      </c>
      <c r="I101" s="6">
        <f t="shared" si="13"/>
        <v>45</v>
      </c>
      <c r="J101" s="79"/>
      <c r="K101" s="39"/>
    </row>
    <row r="102" spans="1:11" s="20" customFormat="1" ht="32.25" customHeight="1">
      <c r="A102" s="38">
        <v>120053</v>
      </c>
      <c r="B102" s="73" t="s">
        <v>65</v>
      </c>
      <c r="C102" s="6">
        <f>D102+E102+F102</f>
        <v>1</v>
      </c>
      <c r="D102" s="6">
        <v>0</v>
      </c>
      <c r="E102" s="6">
        <v>1</v>
      </c>
      <c r="F102" s="6">
        <v>0</v>
      </c>
      <c r="G102" s="6">
        <f>F102*30+E102*45+D102*15</f>
        <v>45</v>
      </c>
      <c r="H102" s="3">
        <v>0</v>
      </c>
      <c r="I102" s="6">
        <f t="shared" si="13"/>
        <v>45</v>
      </c>
      <c r="J102" s="79"/>
      <c r="K102" s="39"/>
    </row>
    <row r="103" spans="1:11" s="20" customFormat="1" ht="35.25" customHeight="1">
      <c r="A103" s="1">
        <v>120042</v>
      </c>
      <c r="B103" s="73" t="s">
        <v>88</v>
      </c>
      <c r="C103" s="1">
        <f>D103+E103+F103</f>
        <v>1</v>
      </c>
      <c r="D103" s="1">
        <v>0</v>
      </c>
      <c r="E103" s="1">
        <v>1</v>
      </c>
      <c r="F103" s="1">
        <v>0</v>
      </c>
      <c r="G103" s="6">
        <f>F103*30+E103*45+D103*15</f>
        <v>45</v>
      </c>
      <c r="H103" s="3">
        <v>0</v>
      </c>
      <c r="I103" s="6">
        <f t="shared" si="13"/>
        <v>45</v>
      </c>
      <c r="J103" s="79"/>
      <c r="K103" s="39"/>
    </row>
    <row r="104" spans="1:11" s="13" customFormat="1" ht="18" customHeight="1">
      <c r="A104" s="111" t="s">
        <v>89</v>
      </c>
      <c r="B104" s="111"/>
      <c r="C104" s="57">
        <f>SUM(C86:C89,C92:C96,C101:C102)</f>
        <v>16</v>
      </c>
      <c r="D104" s="57">
        <f aca="true" t="shared" si="15" ref="D104:I104">SUM(D86:D89,D92:D96,D101:D102)</f>
        <v>10</v>
      </c>
      <c r="E104" s="57">
        <f t="shared" si="15"/>
        <v>2</v>
      </c>
      <c r="F104" s="57">
        <f t="shared" si="15"/>
        <v>4</v>
      </c>
      <c r="G104" s="56">
        <f t="shared" si="15"/>
        <v>360</v>
      </c>
      <c r="H104" s="60">
        <f t="shared" si="15"/>
        <v>0</v>
      </c>
      <c r="I104" s="57">
        <f t="shared" si="15"/>
        <v>360</v>
      </c>
      <c r="J104" s="78"/>
      <c r="K104" s="12"/>
    </row>
    <row r="105" spans="1:11" ht="18" customHeight="1">
      <c r="A105" s="4" t="s">
        <v>8</v>
      </c>
      <c r="B105" s="69" t="s">
        <v>90</v>
      </c>
      <c r="C105" s="2">
        <v>10</v>
      </c>
      <c r="D105" s="2">
        <v>10</v>
      </c>
      <c r="E105" s="2">
        <v>0</v>
      </c>
      <c r="F105" s="2">
        <v>0</v>
      </c>
      <c r="G105" s="6">
        <f>I105-H105</f>
        <v>150</v>
      </c>
      <c r="H105" s="6">
        <v>0</v>
      </c>
      <c r="I105" s="6">
        <f t="shared" si="13"/>
        <v>150</v>
      </c>
      <c r="J105" s="82"/>
      <c r="K105" s="40"/>
    </row>
    <row r="106" spans="1:10" s="13" customFormat="1" ht="30.75" customHeight="1">
      <c r="A106" s="111" t="s">
        <v>91</v>
      </c>
      <c r="B106" s="111"/>
      <c r="C106" s="62">
        <v>10</v>
      </c>
      <c r="D106" s="62">
        <v>10</v>
      </c>
      <c r="E106" s="62">
        <v>0</v>
      </c>
      <c r="F106" s="62">
        <v>0</v>
      </c>
      <c r="G106" s="60">
        <f>I106-H106</f>
        <v>150</v>
      </c>
      <c r="H106" s="60"/>
      <c r="I106" s="62">
        <v>150</v>
      </c>
      <c r="J106" s="78"/>
    </row>
    <row r="107" spans="1:11" s="12" customFormat="1" ht="29.25" customHeight="1">
      <c r="A107" s="118" t="s">
        <v>92</v>
      </c>
      <c r="B107" s="111"/>
      <c r="C107" s="57">
        <f>SUM(C18,C28,C38,C53,C68,C84,C104,C106)</f>
        <v>137</v>
      </c>
      <c r="D107" s="57">
        <f>SUM(D18,D28,D38,D53,D68,D84,D104,D106)</f>
        <v>101</v>
      </c>
      <c r="E107" s="57">
        <f>SUM(E18,E28,E38,E53,E68,E84,E104,E106)</f>
        <v>16</v>
      </c>
      <c r="F107" s="57">
        <f>SUM(F18,F28,F38,F53,F68,F84,F104,F106)</f>
        <v>20</v>
      </c>
      <c r="G107" s="56">
        <f>SUM(G18,G28,G38,G53,G68,G84,G104,G106)</f>
        <v>2610</v>
      </c>
      <c r="H107" s="56">
        <f>SUM(H18,H28,H38,H53,H68,H84)</f>
        <v>225</v>
      </c>
      <c r="I107" s="57">
        <f>SUM(I18,I28,I38,I53,I68,I84,I104,I106)</f>
        <v>2835</v>
      </c>
      <c r="J107" s="57">
        <f>G107-150</f>
        <v>2460</v>
      </c>
      <c r="K107" s="18"/>
    </row>
    <row r="108" spans="1:10" s="13" customFormat="1" ht="18" customHeight="1">
      <c r="A108" s="29"/>
      <c r="B108" s="32"/>
      <c r="C108" s="29"/>
      <c r="D108" s="95"/>
      <c r="E108" s="95"/>
      <c r="F108" s="95"/>
      <c r="G108" s="95"/>
      <c r="H108" s="95"/>
      <c r="I108" s="95"/>
      <c r="J108" s="95"/>
    </row>
    <row r="109" spans="1:10" s="20" customFormat="1" ht="18.75" customHeight="1">
      <c r="A109" s="13"/>
      <c r="B109" s="13"/>
      <c r="D109" s="48"/>
      <c r="E109" s="97"/>
      <c r="F109" s="97"/>
      <c r="G109" s="97"/>
      <c r="H109" s="97"/>
      <c r="I109" s="97"/>
      <c r="J109" s="97"/>
    </row>
    <row r="110" spans="1:10" s="20" customFormat="1" ht="18.75" customHeight="1">
      <c r="A110" s="22"/>
      <c r="B110" s="17"/>
      <c r="D110" s="49"/>
      <c r="E110" s="96"/>
      <c r="F110" s="96"/>
      <c r="G110" s="96"/>
      <c r="H110" s="96"/>
      <c r="I110" s="96"/>
      <c r="J110" s="96"/>
    </row>
    <row r="111" spans="1:9" s="20" customFormat="1" ht="18.75" customHeight="1">
      <c r="A111" s="41"/>
      <c r="B111" s="42"/>
      <c r="C111" s="23"/>
      <c r="D111" s="23"/>
      <c r="E111" s="24"/>
      <c r="F111" s="24"/>
      <c r="G111" s="24"/>
      <c r="H111" s="17"/>
      <c r="I111" s="17"/>
    </row>
    <row r="112" spans="1:18" s="20" customFormat="1" ht="18.75" customHeight="1">
      <c r="A112" s="41"/>
      <c r="B112" s="42"/>
      <c r="C112" s="23"/>
      <c r="D112" s="23"/>
      <c r="E112" s="24"/>
      <c r="F112" s="24"/>
      <c r="G112" s="24"/>
      <c r="H112" s="17"/>
      <c r="I112" s="17"/>
      <c r="J112" s="33"/>
      <c r="K112" s="33"/>
      <c r="L112" s="33"/>
      <c r="M112" s="33"/>
      <c r="P112" s="34"/>
      <c r="Q112" s="34"/>
      <c r="R112" s="34"/>
    </row>
    <row r="113" spans="1:9" ht="18" customHeight="1">
      <c r="A113" s="41"/>
      <c r="B113" s="42"/>
      <c r="C113" s="43"/>
      <c r="D113" s="44"/>
      <c r="E113" s="44"/>
      <c r="F113" s="45"/>
      <c r="G113" s="45"/>
      <c r="H113" s="17"/>
      <c r="I113" s="17"/>
    </row>
    <row r="114" spans="1:9" ht="18" customHeight="1">
      <c r="A114" s="43"/>
      <c r="B114" s="46"/>
      <c r="C114" s="46"/>
      <c r="D114" s="46"/>
      <c r="E114" s="47"/>
      <c r="F114" s="47"/>
      <c r="G114" s="47"/>
      <c r="H114" s="17"/>
      <c r="I114" s="17"/>
    </row>
    <row r="115" spans="1:10" ht="18" customHeight="1">
      <c r="A115" s="43"/>
      <c r="B115" s="43"/>
      <c r="D115" s="50"/>
      <c r="E115" s="89"/>
      <c r="F115" s="89"/>
      <c r="G115" s="89"/>
      <c r="H115" s="89"/>
      <c r="I115" s="89"/>
      <c r="J115" s="89"/>
    </row>
  </sheetData>
  <sheetProtection/>
  <mergeCells count="34">
    <mergeCell ref="E110:J110"/>
    <mergeCell ref="E115:J115"/>
    <mergeCell ref="A100:B100"/>
    <mergeCell ref="A104:B104"/>
    <mergeCell ref="A106:B106"/>
    <mergeCell ref="A107:B107"/>
    <mergeCell ref="D108:J108"/>
    <mergeCell ref="E109:J109"/>
    <mergeCell ref="A61:B61"/>
    <mergeCell ref="A68:B68"/>
    <mergeCell ref="A77:B77"/>
    <mergeCell ref="A84:B84"/>
    <mergeCell ref="A85:B85"/>
    <mergeCell ref="A91:B91"/>
    <mergeCell ref="A18:B18"/>
    <mergeCell ref="A28:B28"/>
    <mergeCell ref="A38:B38"/>
    <mergeCell ref="A48:C48"/>
    <mergeCell ref="A53:B53"/>
    <mergeCell ref="A6:J6"/>
    <mergeCell ref="A7:A8"/>
    <mergeCell ref="B7:B8"/>
    <mergeCell ref="C7:F7"/>
    <mergeCell ref="G7:G8"/>
    <mergeCell ref="H7:H8"/>
    <mergeCell ref="I7:I8"/>
    <mergeCell ref="J7:J8"/>
    <mergeCell ref="E1:J1"/>
    <mergeCell ref="E2:J2"/>
    <mergeCell ref="A5:J5"/>
    <mergeCell ref="A1:B1"/>
    <mergeCell ref="A2:B2"/>
    <mergeCell ref="C3:F3"/>
    <mergeCell ref="A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LHUser</cp:lastModifiedBy>
  <cp:lastPrinted>2019-08-10T07:47:35Z</cp:lastPrinted>
  <dcterms:created xsi:type="dcterms:W3CDTF">2014-09-08T01:23:30Z</dcterms:created>
  <dcterms:modified xsi:type="dcterms:W3CDTF">2023-12-20T02:59:38Z</dcterms:modified>
  <cp:category/>
  <cp:version/>
  <cp:contentType/>
  <cp:contentStatus/>
</cp:coreProperties>
</file>